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sgovbr.sharepoint.com/sites/spr/Documentos Compartilhados/DFCR SITE SPR/RETOF/Comunicação/"/>
    </mc:Choice>
  </mc:AlternateContent>
  <xr:revisionPtr revIDLastSave="31" documentId="13_ncr:1_{D573DAFC-936B-471E-B944-F2555103C218}" xr6:coauthVersionLast="47" xr6:coauthVersionMax="47" xr10:uidLastSave="{11E07D93-7A2D-415F-B02D-DA826DDA00DF}"/>
  <bookViews>
    <workbookView xWindow="-110" yWindow="-110" windowWidth="19420" windowHeight="10300" activeTab="5" xr2:uid="{374612BC-5798-42C8-B52C-640E218CC9BF}"/>
  </bookViews>
  <sheets>
    <sheet name="2021" sheetId="1" r:id="rId1"/>
    <sheet name="2022" sheetId="2" r:id="rId2"/>
    <sheet name="2023" sheetId="4" r:id="rId3"/>
    <sheet name="2024" sheetId="5" r:id="rId4"/>
    <sheet name="2025" sheetId="10" r:id="rId5"/>
    <sheet name="2026" sheetId="12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'2021'!$A$1:$Z$31</definedName>
    <definedName name="_xlnm.Print_Area" localSheetId="1">'2022'!$A$1:$AB$31</definedName>
    <definedName name="_xlnm.Print_Area" localSheetId="2">'2023'!$A$1:$AB$30</definedName>
    <definedName name="_xlnm.Print_Area" localSheetId="3">'2024'!$A$1:$AB$11</definedName>
    <definedName name="_xlnm.Print_Area" localSheetId="4">'2025'!$A$1:$AB$11</definedName>
    <definedName name="_xlnm.Print_Area" localSheetId="5">'2026'!$A$1:$AB$11</definedName>
    <definedName name="Consulta_itens_financeiros" localSheetId="0">#REF!</definedName>
    <definedName name="Consulta_itens_financeiros" localSheetId="1">#REF!</definedName>
    <definedName name="Consulta_itens_financeiros" localSheetId="2">#REF!</definedName>
    <definedName name="Consulta_itens_financeiros" localSheetId="3">#REF!</definedName>
    <definedName name="Consulta_itens_financeiros" localSheetId="4">#REF!</definedName>
    <definedName name="Consulta_itens_financeiros" localSheetId="5">#REF!</definedName>
    <definedName name="Consulta_itens_financeiros">#REF!</definedName>
    <definedName name="Descrição_Total" localSheetId="1">#REF!</definedName>
    <definedName name="Descrição_Total" localSheetId="2">#REF!</definedName>
    <definedName name="Descrição_Total" localSheetId="3">#REF!</definedName>
    <definedName name="Descrição_Total">#REF!</definedName>
    <definedName name="LOTE_01_330" localSheetId="1">#REF!</definedName>
    <definedName name="LOTE_01_330" localSheetId="2">#REF!</definedName>
    <definedName name="LOTE_01_330" localSheetId="3">#REF!</definedName>
    <definedName name="LOTE_01_330">#REF!</definedName>
    <definedName name="LOTE_01_348" localSheetId="1">#REF!</definedName>
    <definedName name="LOTE_01_348" localSheetId="2">#REF!</definedName>
    <definedName name="LOTE_01_348" localSheetId="3">#REF!</definedName>
    <definedName name="LOTE_01_348">#REF!</definedName>
    <definedName name="LOTE_03_323" localSheetId="1">#REF!</definedName>
    <definedName name="LOTE_03_323" localSheetId="2">#REF!</definedName>
    <definedName name="LOTE_03_323" localSheetId="3">#REF!</definedName>
    <definedName name="LOTE_03_323">#REF!</definedName>
    <definedName name="LOTE_05_322" localSheetId="1">#REF!</definedName>
    <definedName name="LOTE_05_322" localSheetId="2">#REF!</definedName>
    <definedName name="LOTE_05_322" localSheetId="3">#REF!</definedName>
    <definedName name="LOTE_05_322">#REF!</definedName>
    <definedName name="LOTE_08_225" localSheetId="1">#REF!</definedName>
    <definedName name="LOTE_08_225" localSheetId="2">#REF!</definedName>
    <definedName name="LOTE_08_225" localSheetId="3">#REF!</definedName>
    <definedName name="LOTE_08_225">#REF!</definedName>
    <definedName name="LOTE_09_0" localSheetId="1">#REF!</definedName>
    <definedName name="LOTE_09_0" localSheetId="2">#REF!</definedName>
    <definedName name="LOTE_09_0" localSheetId="3">#REF!</definedName>
    <definedName name="LOTE_09_0">#REF!</definedName>
    <definedName name="LOTE_09_310" localSheetId="1">#REF!</definedName>
    <definedName name="LOTE_09_310" localSheetId="2">#REF!</definedName>
    <definedName name="LOTE_09_310" localSheetId="3">#REF!</definedName>
    <definedName name="LOTE_09_310">#REF!</definedName>
    <definedName name="LOTE_10_255" localSheetId="1">#REF!</definedName>
    <definedName name="LOTE_10_255" localSheetId="2">#REF!</definedName>
    <definedName name="LOTE_10_255" localSheetId="3">#REF!</definedName>
    <definedName name="LOTE_10_255">#REF!</definedName>
    <definedName name="LOTE_10_318" localSheetId="1">#REF!</definedName>
    <definedName name="LOTE_10_318" localSheetId="2">#REF!</definedName>
    <definedName name="LOTE_10_318" localSheetId="3">#REF!</definedName>
    <definedName name="LOTE_10_318">#REF!</definedName>
    <definedName name="LOTE_10_330" localSheetId="1">#REF!</definedName>
    <definedName name="LOTE_10_330" localSheetId="2">#REF!</definedName>
    <definedName name="LOTE_10_330" localSheetId="3">#REF!</definedName>
    <definedName name="LOTE_10_330">#REF!</definedName>
    <definedName name="LOTE_10_334" localSheetId="1">#REF!</definedName>
    <definedName name="LOTE_10_334" localSheetId="2">#REF!</definedName>
    <definedName name="LOTE_10_334" localSheetId="3">#REF!</definedName>
    <definedName name="LOTE_10_334">#REF!</definedName>
    <definedName name="LOTE_10_345" localSheetId="1">#REF!</definedName>
    <definedName name="LOTE_10_345" localSheetId="2">#REF!</definedName>
    <definedName name="LOTE_10_345" localSheetId="3">#REF!</definedName>
    <definedName name="LOTE_10_345">#REF!</definedName>
    <definedName name="LOTE_11_215" localSheetId="1">#REF!</definedName>
    <definedName name="LOTE_11_215" localSheetId="2">#REF!</definedName>
    <definedName name="LOTE_11_215" localSheetId="3">#REF!</definedName>
    <definedName name="LOTE_11_215">#REF!</definedName>
    <definedName name="LOTE_11_340" localSheetId="1">#REF!</definedName>
    <definedName name="LOTE_11_340" localSheetId="2">#REF!</definedName>
    <definedName name="LOTE_11_340" localSheetId="3">#REF!</definedName>
    <definedName name="LOTE_11_340">#REF!</definedName>
    <definedName name="LOTE_11_342" localSheetId="1">#REF!</definedName>
    <definedName name="LOTE_11_342" localSheetId="2">#REF!</definedName>
    <definedName name="LOTE_11_342" localSheetId="3">#REF!</definedName>
    <definedName name="LOTE_11_342">#REF!</definedName>
    <definedName name="LOTE_11_344" localSheetId="1">#REF!</definedName>
    <definedName name="LOTE_11_344" localSheetId="2">#REF!</definedName>
    <definedName name="LOTE_11_344" localSheetId="3">#REF!</definedName>
    <definedName name="LOTE_11_344">#REF!</definedName>
    <definedName name="LOTE_11_350" localSheetId="1">#REF!</definedName>
    <definedName name="LOTE_11_350" localSheetId="2">#REF!</definedName>
    <definedName name="LOTE_11_350" localSheetId="3">#REF!</definedName>
    <definedName name="LOTE_11_350">#REF!</definedName>
    <definedName name="Oi" localSheetId="3">#REF!</definedName>
    <definedName name="Oi">#REF!</definedName>
    <definedName name="Proposta" localSheetId="1">#REF!</definedName>
    <definedName name="Proposta" localSheetId="2">#REF!</definedName>
    <definedName name="Proposta" localSheetId="3">#REF!</definedName>
    <definedName name="Proposta">#REF!</definedName>
    <definedName name="_xlnm.Print_Titles" localSheetId="3">'2024'!$1:$11</definedName>
    <definedName name="_xlnm.Print_Titles" localSheetId="4">'2025'!$1:$11</definedName>
    <definedName name="_xlnm.Print_Titles" localSheetId="5">'2026'!$1:$11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12" l="1"/>
  <c r="L61" i="12"/>
  <c r="I61" i="12"/>
  <c r="C61" i="12"/>
  <c r="Q60" i="12"/>
  <c r="P60" i="12"/>
  <c r="N60" i="12"/>
  <c r="M60" i="12"/>
  <c r="K60" i="12"/>
  <c r="J60" i="12"/>
  <c r="H60" i="12"/>
  <c r="G60" i="12"/>
  <c r="E60" i="12"/>
  <c r="D60" i="12"/>
  <c r="Q59" i="12"/>
  <c r="P59" i="12"/>
  <c r="N59" i="12"/>
  <c r="M59" i="12"/>
  <c r="K59" i="12"/>
  <c r="J59" i="12"/>
  <c r="H59" i="12"/>
  <c r="G59" i="12"/>
  <c r="E59" i="12"/>
  <c r="D59" i="12"/>
  <c r="Q58" i="12"/>
  <c r="P58" i="12"/>
  <c r="N58" i="12"/>
  <c r="M58" i="12"/>
  <c r="K58" i="12"/>
  <c r="J58" i="12"/>
  <c r="H58" i="12"/>
  <c r="G58" i="12"/>
  <c r="E58" i="12"/>
  <c r="D58" i="12"/>
  <c r="Q57" i="12"/>
  <c r="P57" i="12"/>
  <c r="N57" i="12"/>
  <c r="M57" i="12"/>
  <c r="K57" i="12"/>
  <c r="J57" i="12"/>
  <c r="H57" i="12"/>
  <c r="G57" i="12"/>
  <c r="E57" i="12"/>
  <c r="D57" i="12"/>
  <c r="Q56" i="12"/>
  <c r="P56" i="12"/>
  <c r="N56" i="12"/>
  <c r="M56" i="12"/>
  <c r="K56" i="12"/>
  <c r="J56" i="12"/>
  <c r="H56" i="12"/>
  <c r="G56" i="12"/>
  <c r="E56" i="12"/>
  <c r="D56" i="12"/>
  <c r="Q55" i="12"/>
  <c r="P55" i="12"/>
  <c r="N55" i="12"/>
  <c r="M55" i="12"/>
  <c r="K55" i="12"/>
  <c r="J55" i="12"/>
  <c r="H55" i="12"/>
  <c r="G55" i="12"/>
  <c r="E55" i="12"/>
  <c r="D55" i="12"/>
  <c r="Q54" i="12"/>
  <c r="P54" i="12"/>
  <c r="N54" i="12"/>
  <c r="M54" i="12"/>
  <c r="K54" i="12"/>
  <c r="J54" i="12"/>
  <c r="J61" i="12" s="1"/>
  <c r="H54" i="12"/>
  <c r="G54" i="12"/>
  <c r="E54" i="12"/>
  <c r="D54" i="12"/>
  <c r="Q53" i="12"/>
  <c r="P53" i="12"/>
  <c r="N53" i="12"/>
  <c r="M53" i="12"/>
  <c r="K53" i="12"/>
  <c r="J53" i="12"/>
  <c r="H53" i="12"/>
  <c r="G53" i="12"/>
  <c r="E53" i="12"/>
  <c r="D53" i="12"/>
  <c r="Q52" i="12"/>
  <c r="P52" i="12"/>
  <c r="N52" i="12"/>
  <c r="M52" i="12"/>
  <c r="K52" i="12"/>
  <c r="J52" i="12"/>
  <c r="H52" i="12"/>
  <c r="G52" i="12"/>
  <c r="E52" i="12"/>
  <c r="D52" i="12"/>
  <c r="Q51" i="12"/>
  <c r="P51" i="12"/>
  <c r="N51" i="12"/>
  <c r="M51" i="12"/>
  <c r="K51" i="12"/>
  <c r="J51" i="12"/>
  <c r="H51" i="12"/>
  <c r="G51" i="12"/>
  <c r="E51" i="12"/>
  <c r="D51" i="12"/>
  <c r="Q50" i="12"/>
  <c r="P50" i="12"/>
  <c r="N50" i="12"/>
  <c r="M50" i="12"/>
  <c r="K50" i="12"/>
  <c r="J50" i="12"/>
  <c r="H50" i="12"/>
  <c r="G50" i="12"/>
  <c r="E50" i="12"/>
  <c r="D50" i="12"/>
  <c r="Q49" i="12"/>
  <c r="Q61" i="12" s="1"/>
  <c r="P49" i="12"/>
  <c r="P61" i="12" s="1"/>
  <c r="N49" i="12"/>
  <c r="N61" i="12" s="1"/>
  <c r="M49" i="12"/>
  <c r="M61" i="12" s="1"/>
  <c r="K49" i="12"/>
  <c r="K61" i="12" s="1"/>
  <c r="J49" i="12"/>
  <c r="H49" i="12"/>
  <c r="H61" i="12" s="1"/>
  <c r="G49" i="12"/>
  <c r="G61" i="12" s="1"/>
  <c r="E49" i="12"/>
  <c r="E61" i="12" s="1"/>
  <c r="D49" i="12"/>
  <c r="D61" i="12" s="1"/>
  <c r="O44" i="12"/>
  <c r="L44" i="12"/>
  <c r="K44" i="12"/>
  <c r="I44" i="12"/>
  <c r="F44" i="12"/>
  <c r="C44" i="12"/>
  <c r="Q43" i="12"/>
  <c r="P43" i="12"/>
  <c r="N43" i="12"/>
  <c r="M43" i="12"/>
  <c r="K43" i="12"/>
  <c r="J43" i="12"/>
  <c r="H43" i="12"/>
  <c r="G43" i="12"/>
  <c r="E43" i="12"/>
  <c r="D43" i="12"/>
  <c r="Q42" i="12"/>
  <c r="P42" i="12"/>
  <c r="N42" i="12"/>
  <c r="M42" i="12"/>
  <c r="K42" i="12"/>
  <c r="J42" i="12"/>
  <c r="H42" i="12"/>
  <c r="G42" i="12"/>
  <c r="E42" i="12"/>
  <c r="D42" i="12"/>
  <c r="Q41" i="12"/>
  <c r="P41" i="12"/>
  <c r="N41" i="12"/>
  <c r="M41" i="12"/>
  <c r="K41" i="12"/>
  <c r="J41" i="12"/>
  <c r="H41" i="12"/>
  <c r="G41" i="12"/>
  <c r="E41" i="12"/>
  <c r="D41" i="12"/>
  <c r="Q40" i="12"/>
  <c r="P40" i="12"/>
  <c r="N40" i="12"/>
  <c r="M40" i="12"/>
  <c r="K40" i="12"/>
  <c r="J40" i="12"/>
  <c r="H40" i="12"/>
  <c r="G40" i="12"/>
  <c r="E40" i="12"/>
  <c r="D40" i="12"/>
  <c r="Q39" i="12"/>
  <c r="P39" i="12"/>
  <c r="N39" i="12"/>
  <c r="M39" i="12"/>
  <c r="K39" i="12"/>
  <c r="J39" i="12"/>
  <c r="H39" i="12"/>
  <c r="G39" i="12"/>
  <c r="E39" i="12"/>
  <c r="D39" i="12"/>
  <c r="Q38" i="12"/>
  <c r="P38" i="12"/>
  <c r="N38" i="12"/>
  <c r="M38" i="12"/>
  <c r="K38" i="12"/>
  <c r="J38" i="12"/>
  <c r="H38" i="12"/>
  <c r="G38" i="12"/>
  <c r="E38" i="12"/>
  <c r="D38" i="12"/>
  <c r="Q37" i="12"/>
  <c r="P37" i="12"/>
  <c r="N37" i="12"/>
  <c r="M37" i="12"/>
  <c r="K37" i="12"/>
  <c r="J37" i="12"/>
  <c r="H37" i="12"/>
  <c r="G37" i="12"/>
  <c r="E37" i="12"/>
  <c r="D37" i="12"/>
  <c r="Q36" i="12"/>
  <c r="P36" i="12"/>
  <c r="N36" i="12"/>
  <c r="N44" i="12" s="1"/>
  <c r="M36" i="12"/>
  <c r="M44" i="12" s="1"/>
  <c r="K36" i="12"/>
  <c r="J36" i="12"/>
  <c r="H36" i="12"/>
  <c r="G36" i="12"/>
  <c r="E36" i="12"/>
  <c r="D36" i="12"/>
  <c r="Q35" i="12"/>
  <c r="P35" i="12"/>
  <c r="N35" i="12"/>
  <c r="M35" i="12"/>
  <c r="K35" i="12"/>
  <c r="J35" i="12"/>
  <c r="H35" i="12"/>
  <c r="G35" i="12"/>
  <c r="E35" i="12"/>
  <c r="D35" i="12"/>
  <c r="Q34" i="12"/>
  <c r="P34" i="12"/>
  <c r="N34" i="12"/>
  <c r="M34" i="12"/>
  <c r="K34" i="12"/>
  <c r="J34" i="12"/>
  <c r="H34" i="12"/>
  <c r="G34" i="12"/>
  <c r="E34" i="12"/>
  <c r="D34" i="12"/>
  <c r="Q33" i="12"/>
  <c r="P33" i="12"/>
  <c r="N33" i="12"/>
  <c r="M33" i="12"/>
  <c r="K33" i="12"/>
  <c r="J33" i="12"/>
  <c r="H33" i="12"/>
  <c r="G33" i="12"/>
  <c r="E33" i="12"/>
  <c r="D33" i="12"/>
  <c r="Q32" i="12"/>
  <c r="Q44" i="12" s="1"/>
  <c r="P32" i="12"/>
  <c r="P44" i="12" s="1"/>
  <c r="N32" i="12"/>
  <c r="M32" i="12"/>
  <c r="K32" i="12"/>
  <c r="J32" i="12"/>
  <c r="J44" i="12" s="1"/>
  <c r="H32" i="12"/>
  <c r="H44" i="12" s="1"/>
  <c r="G32" i="12"/>
  <c r="G44" i="12" s="1"/>
  <c r="E32" i="12"/>
  <c r="E44" i="12" s="1"/>
  <c r="D32" i="12"/>
  <c r="D44" i="12" s="1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Q217" i="10" l="1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Q200" i="10"/>
  <c r="P200" i="10"/>
  <c r="O200" i="10"/>
  <c r="N200" i="10"/>
  <c r="M200" i="10"/>
  <c r="L200" i="10"/>
  <c r="K200" i="10"/>
  <c r="J200" i="10"/>
  <c r="I200" i="10"/>
  <c r="H200" i="10"/>
  <c r="G200" i="10"/>
  <c r="F200" i="10"/>
  <c r="E200" i="10"/>
  <c r="D200" i="10"/>
  <c r="C200" i="10"/>
  <c r="Q183" i="10"/>
  <c r="P183" i="10"/>
  <c r="O183" i="10"/>
  <c r="N183" i="10"/>
  <c r="M183" i="10"/>
  <c r="L183" i="10"/>
  <c r="K183" i="10"/>
  <c r="J183" i="10"/>
  <c r="I183" i="10"/>
  <c r="H183" i="10"/>
  <c r="G183" i="10"/>
  <c r="F183" i="10"/>
  <c r="E183" i="10"/>
  <c r="D183" i="10"/>
  <c r="C183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Q97" i="10"/>
  <c r="P97" i="10"/>
  <c r="O97" i="10"/>
  <c r="N97" i="10"/>
  <c r="M97" i="10"/>
  <c r="L97" i="10"/>
  <c r="K97" i="10"/>
  <c r="H97" i="10"/>
  <c r="G97" i="10"/>
  <c r="F97" i="10"/>
  <c r="E97" i="10"/>
  <c r="D97" i="10"/>
  <c r="C97" i="10"/>
  <c r="I96" i="10"/>
  <c r="I97" i="10" s="1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J96" i="10" l="1"/>
  <c r="J97" i="10" s="1"/>
  <c r="Q229" i="5" l="1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FZ46" i="4" l="1"/>
  <c r="FY46" i="4"/>
  <c r="FX46" i="4"/>
  <c r="FW46" i="4"/>
  <c r="FV46" i="4"/>
  <c r="FU46" i="4"/>
  <c r="FT46" i="4"/>
  <c r="FS46" i="4"/>
  <c r="FR46" i="4"/>
  <c r="FQ46" i="4"/>
  <c r="FP46" i="4"/>
  <c r="FO46" i="4"/>
  <c r="FN46" i="4"/>
  <c r="FM46" i="4"/>
  <c r="FL46" i="4"/>
  <c r="FK46" i="4"/>
  <c r="FJ46" i="4"/>
  <c r="FI46" i="4"/>
  <c r="FH46" i="4"/>
  <c r="FG46" i="4"/>
  <c r="FF46" i="4"/>
  <c r="FE46" i="4"/>
  <c r="FD46" i="4"/>
  <c r="FC46" i="4"/>
  <c r="FB46" i="4"/>
  <c r="FA46" i="4"/>
  <c r="EZ46" i="4"/>
  <c r="EY46" i="4"/>
  <c r="EX46" i="4"/>
  <c r="EW46" i="4"/>
  <c r="EV46" i="4"/>
  <c r="EU46" i="4"/>
  <c r="ET46" i="4"/>
  <c r="ES46" i="4"/>
  <c r="ER46" i="4"/>
  <c r="EQ46" i="4"/>
  <c r="EP46" i="4"/>
  <c r="EO46" i="4"/>
  <c r="EN46" i="4"/>
  <c r="EM46" i="4"/>
  <c r="EL46" i="4"/>
  <c r="EK46" i="4"/>
  <c r="EJ46" i="4"/>
  <c r="EI46" i="4"/>
  <c r="EH46" i="4"/>
  <c r="EG46" i="4"/>
  <c r="EF46" i="4"/>
  <c r="EE46" i="4"/>
  <c r="ED46" i="4"/>
  <c r="EC46" i="4"/>
  <c r="EB46" i="4"/>
  <c r="EA46" i="4"/>
  <c r="DZ46" i="4"/>
  <c r="DY46" i="4"/>
  <c r="DX46" i="4"/>
  <c r="DW46" i="4"/>
  <c r="DV46" i="4"/>
  <c r="DU46" i="4"/>
  <c r="DT46" i="4"/>
  <c r="DS46" i="4"/>
  <c r="DR46" i="4"/>
  <c r="DQ46" i="4"/>
  <c r="DP46" i="4"/>
  <c r="DO46" i="4"/>
  <c r="DN46" i="4"/>
  <c r="DM46" i="4"/>
  <c r="DL46" i="4"/>
  <c r="DK46" i="4"/>
  <c r="DJ46" i="4"/>
  <c r="DI46" i="4"/>
  <c r="DH46" i="4"/>
  <c r="DG46" i="4"/>
  <c r="DF46" i="4"/>
  <c r="DD46" i="4"/>
  <c r="DC46" i="4"/>
  <c r="DB46" i="4"/>
  <c r="DA46" i="4"/>
  <c r="CZ46" i="4"/>
  <c r="CY46" i="4"/>
  <c r="CX46" i="4"/>
  <c r="CW46" i="4"/>
  <c r="CV46" i="4"/>
  <c r="CU46" i="4"/>
  <c r="CT46" i="4"/>
  <c r="CS46" i="4"/>
  <c r="CR46" i="4"/>
  <c r="CQ46" i="4"/>
  <c r="CP46" i="4"/>
  <c r="CO46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DE45" i="4"/>
  <c r="DE43" i="4"/>
  <c r="DE42" i="4"/>
  <c r="DE41" i="4"/>
  <c r="DE40" i="4"/>
  <c r="DE39" i="4"/>
  <c r="DE38" i="4"/>
  <c r="DE37" i="4"/>
  <c r="DE36" i="4"/>
  <c r="DE35" i="4"/>
  <c r="DE34" i="4"/>
  <c r="DE33" i="4"/>
  <c r="DE46" i="4" s="1"/>
  <c r="CW28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DL29" i="2" l="1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V28" i="1" l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V15" i="1"/>
  <c r="V29" i="1" s="1"/>
  <c r="U15" i="1"/>
  <c r="U29" i="1" s="1"/>
  <c r="T15" i="1"/>
  <c r="T29" i="1" s="1"/>
  <c r="S15" i="1"/>
  <c r="S29" i="1" s="1"/>
  <c r="R15" i="1"/>
  <c r="R29" i="1" s="1"/>
  <c r="Q15" i="1"/>
  <c r="Q29" i="1" s="1"/>
  <c r="P15" i="1"/>
  <c r="P29" i="1" s="1"/>
  <c r="O15" i="1"/>
  <c r="O29" i="1" s="1"/>
  <c r="N15" i="1"/>
  <c r="N29" i="1" s="1"/>
  <c r="M15" i="1"/>
  <c r="M29" i="1" s="1"/>
  <c r="L15" i="1"/>
  <c r="L29" i="1" s="1"/>
  <c r="K15" i="1"/>
  <c r="K29" i="1" s="1"/>
  <c r="J15" i="1"/>
  <c r="J29" i="1" s="1"/>
  <c r="I15" i="1"/>
  <c r="I29" i="1" s="1"/>
  <c r="H15" i="1"/>
  <c r="H29" i="1" s="1"/>
  <c r="G15" i="1"/>
  <c r="G29" i="1" s="1"/>
  <c r="F15" i="1"/>
  <c r="F29" i="1" s="1"/>
  <c r="E15" i="1"/>
  <c r="E29" i="1" s="1"/>
  <c r="D15" i="1"/>
  <c r="D29" i="1" s="1"/>
  <c r="C15" i="1"/>
  <c r="C29" i="1" s="1"/>
</calcChain>
</file>

<file path=xl/sharedStrings.xml><?xml version="1.0" encoding="utf-8"?>
<sst xmlns="http://schemas.openxmlformats.org/spreadsheetml/2006/main" count="1744" uniqueCount="85">
  <si>
    <t>5 - Quadros Resumo de Tráfego, Arrecadação e Isenções no Pólo:</t>
  </si>
  <si>
    <t>5.1. - Quadro Acumulado do Trafego e Arrecadação  no Pólo:</t>
  </si>
  <si>
    <t>Categoria</t>
  </si>
  <si>
    <t>AGOSTO/2021</t>
  </si>
  <si>
    <t>SETEMBRO/2021</t>
  </si>
  <si>
    <t>OUTUBRO/2021</t>
  </si>
  <si>
    <t>NOVEMBRO/2021</t>
  </si>
  <si>
    <t>DEZEMBRO/2021</t>
  </si>
  <si>
    <t>PP2</t>
  </si>
  <si>
    <t>PP3</t>
  </si>
  <si>
    <t>Tráfego</t>
  </si>
  <si>
    <t xml:space="preserve">Receita(R$) </t>
  </si>
  <si>
    <t>Automóvel, caminhonete e furgão</t>
  </si>
  <si>
    <t>Caminhão leve, ônibus, caminhão-trator e furgão</t>
  </si>
  <si>
    <t>Automóvel e caminhonete com semirreboque</t>
  </si>
  <si>
    <t>Caminhão, caminhão-trator, caminhão-trator com semirreboque e ônibus</t>
  </si>
  <si>
    <t>Automóvel e caminhonete com reboque</t>
  </si>
  <si>
    <t>Caminhão com reboque, aminhão-trator com semirreboque</t>
  </si>
  <si>
    <t>Caminhão com reboque, caminhão-trator com semirreboque</t>
  </si>
  <si>
    <t>8+1</t>
  </si>
  <si>
    <t>8+2</t>
  </si>
  <si>
    <t>8+3</t>
  </si>
  <si>
    <t>8+4</t>
  </si>
  <si>
    <t>8 + n</t>
  </si>
  <si>
    <t>Eixo adicional</t>
  </si>
  <si>
    <t>Motocicletas, motonetas e bicicletas moto</t>
  </si>
  <si>
    <t>Total Geral</t>
  </si>
  <si>
    <t>5.1. - Quadro Acumulado do Trafego e Arrecadação no Pólo:</t>
  </si>
  <si>
    <t>JANEIRO/2022</t>
  </si>
  <si>
    <t>FEVEREIRO/2022</t>
  </si>
  <si>
    <t>MARÇO/2022</t>
  </si>
  <si>
    <t>ABRIL/2022</t>
  </si>
  <si>
    <t>MAIO/2022</t>
  </si>
  <si>
    <t>JUNHO/2022</t>
  </si>
  <si>
    <t>JULHO/2022</t>
  </si>
  <si>
    <t>AGOSTO/2022</t>
  </si>
  <si>
    <t>SETEMBRO/2022</t>
  </si>
  <si>
    <t>OUTUBRO/2022</t>
  </si>
  <si>
    <t>NOVEMBRO/2022</t>
  </si>
  <si>
    <t>DEZEMBRO/2022</t>
  </si>
  <si>
    <t>JANEIRO/2023</t>
  </si>
  <si>
    <t>PP1</t>
  </si>
  <si>
    <t>PP4</t>
  </si>
  <si>
    <t>PP5</t>
  </si>
  <si>
    <t>Eixos Equiv.</t>
  </si>
  <si>
    <t>FEVEREIRO/2023</t>
  </si>
  <si>
    <t>MARÇO/2023</t>
  </si>
  <si>
    <t>ABRIL/2023</t>
  </si>
  <si>
    <t>MAIO/2023</t>
  </si>
  <si>
    <t>JUNHO/2023</t>
  </si>
  <si>
    <t>JULHO/2023</t>
  </si>
  <si>
    <t>AGOSTO/2023</t>
  </si>
  <si>
    <t>SETEMBRO/2023</t>
  </si>
  <si>
    <t>OUTUBRO/2023</t>
  </si>
  <si>
    <t>NOVEMBRO/2023</t>
  </si>
  <si>
    <t>DEZEMBRO/2023</t>
  </si>
  <si>
    <t>JANEIRO/2024</t>
  </si>
  <si>
    <t>8+n</t>
  </si>
  <si>
    <t>FEVEREIRO/2024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</si>
  <si>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</si>
  <si>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</si>
  <si>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</si>
  <si>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</si>
  <si>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</si>
  <si>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</si>
  <si>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</si>
  <si>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</si>
  <si>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</si>
  <si>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</si>
  <si>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</si>
  <si>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</si>
  <si>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</si>
  <si>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</si>
  <si>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</si>
  <si>
    <t>8+8</t>
  </si>
  <si>
    <t>JUNHO/2025</t>
  </si>
  <si>
    <t>JULHO/2025</t>
  </si>
  <si>
    <t>AGOSTO/2025</t>
  </si>
  <si>
    <t>SETEMBRO/2025</t>
  </si>
  <si>
    <t>OUTUBRO/2025</t>
  </si>
  <si>
    <t>NOVEMBRO/2025</t>
  </si>
  <si>
    <t>JANEIRO/2026</t>
  </si>
  <si>
    <t>DEZEMBRO/2025</t>
  </si>
  <si>
    <t>FEVEREIRO/2026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</si>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</sst>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1" applyFont="1"/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1" fillId="0" borderId="13" xfId="1" applyBorder="1" applyAlignment="1">
      <alignment horizontal="left" wrapText="1"/>
    </xf>
    <xf numFmtId="4" fontId="1" fillId="0" borderId="12" xfId="1" applyNumberFormat="1" applyBorder="1" applyAlignment="1">
      <alignment horizontal="center"/>
    </xf>
    <xf numFmtId="4" fontId="1" fillId="0" borderId="14" xfId="1" applyNumberFormat="1" applyBorder="1" applyAlignment="1">
      <alignment horizontal="center"/>
    </xf>
    <xf numFmtId="4" fontId="1" fillId="0" borderId="13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3" fontId="1" fillId="0" borderId="14" xfId="1" applyNumberFormat="1" applyBorder="1" applyAlignment="1">
      <alignment horizontal="center"/>
    </xf>
    <xf numFmtId="0" fontId="1" fillId="0" borderId="13" xfId="1" applyBorder="1" applyAlignment="1">
      <alignment wrapText="1"/>
    </xf>
    <xf numFmtId="0" fontId="1" fillId="0" borderId="13" xfId="1" applyBorder="1" applyAlignment="1">
      <alignment horizontal="left" vertical="center" wrapText="1"/>
    </xf>
    <xf numFmtId="4" fontId="2" fillId="0" borderId="15" xfId="1" applyNumberFormat="1" applyFont="1" applyBorder="1" applyAlignment="1">
      <alignment horizontal="center"/>
    </xf>
    <xf numFmtId="4" fontId="2" fillId="0" borderId="17" xfId="1" applyNumberFormat="1" applyFont="1" applyBorder="1" applyAlignment="1">
      <alignment horizontal="center"/>
    </xf>
    <xf numFmtId="4" fontId="2" fillId="0" borderId="16" xfId="1" applyNumberFormat="1" applyFont="1" applyBorder="1" applyAlignment="1">
      <alignment horizontal="center"/>
    </xf>
    <xf numFmtId="3" fontId="2" fillId="0" borderId="15" xfId="1" applyNumberFormat="1" applyFont="1" applyBorder="1" applyAlignment="1">
      <alignment horizontal="center"/>
    </xf>
    <xf numFmtId="3" fontId="2" fillId="0" borderId="17" xfId="1" applyNumberFormat="1" applyFont="1" applyBorder="1" applyAlignment="1">
      <alignment horizontal="center"/>
    </xf>
    <xf numFmtId="3" fontId="2" fillId="0" borderId="16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2" fillId="0" borderId="23" xfId="1" applyFont="1" applyBorder="1" applyAlignment="1">
      <alignment horizontal="center"/>
    </xf>
    <xf numFmtId="4" fontId="1" fillId="0" borderId="23" xfId="1" applyNumberFormat="1" applyBorder="1" applyAlignment="1">
      <alignment horizontal="center"/>
    </xf>
    <xf numFmtId="4" fontId="1" fillId="0" borderId="24" xfId="1" applyNumberFormat="1" applyBorder="1" applyAlignment="1">
      <alignment horizontal="center"/>
    </xf>
    <xf numFmtId="4" fontId="2" fillId="0" borderId="25" xfId="1" applyNumberFormat="1" applyFont="1" applyBorder="1" applyAlignment="1">
      <alignment horizontal="center"/>
    </xf>
    <xf numFmtId="3" fontId="2" fillId="0" borderId="26" xfId="1" applyNumberFormat="1" applyFont="1" applyBorder="1" applyAlignment="1">
      <alignment horizontal="center"/>
    </xf>
    <xf numFmtId="4" fontId="1" fillId="0" borderId="0" xfId="1" applyNumberFormat="1"/>
    <xf numFmtId="0" fontId="2" fillId="0" borderId="24" xfId="1" applyFont="1" applyBorder="1" applyAlignment="1">
      <alignment horizontal="center"/>
    </xf>
    <xf numFmtId="0" fontId="2" fillId="0" borderId="23" xfId="1" applyFont="1" applyBorder="1" applyAlignment="1">
      <alignment horizontal="center" vertical="center"/>
    </xf>
    <xf numFmtId="4" fontId="0" fillId="0" borderId="12" xfId="1" applyNumberFormat="1" applyFont="1" applyBorder="1" applyAlignment="1">
      <alignment horizontal="center"/>
    </xf>
    <xf numFmtId="4" fontId="0" fillId="0" borderId="23" xfId="1" applyNumberFormat="1" applyFont="1" applyBorder="1" applyAlignment="1">
      <alignment horizontal="center"/>
    </xf>
    <xf numFmtId="4" fontId="0" fillId="0" borderId="14" xfId="1" applyNumberFormat="1" applyFont="1" applyBorder="1" applyAlignment="1">
      <alignment horizontal="center"/>
    </xf>
    <xf numFmtId="4" fontId="0" fillId="0" borderId="24" xfId="1" applyNumberFormat="1" applyFont="1" applyBorder="1" applyAlignment="1">
      <alignment horizontal="center"/>
    </xf>
    <xf numFmtId="4" fontId="0" fillId="0" borderId="13" xfId="1" applyNumberFormat="1" applyFont="1" applyBorder="1" applyAlignment="1">
      <alignment horizontal="center"/>
    </xf>
    <xf numFmtId="4" fontId="0" fillId="0" borderId="14" xfId="1" applyNumberFormat="1" applyFont="1" applyBorder="1" applyAlignment="1">
      <alignment horizontal="center" vertical="center"/>
    </xf>
    <xf numFmtId="3" fontId="0" fillId="0" borderId="14" xfId="1" applyNumberFormat="1" applyFont="1" applyBorder="1" applyAlignment="1">
      <alignment horizontal="center"/>
    </xf>
    <xf numFmtId="4" fontId="0" fillId="0" borderId="12" xfId="1" applyNumberFormat="1" applyFont="1" applyBorder="1" applyAlignment="1">
      <alignment horizontal="center" vertical="center"/>
    </xf>
    <xf numFmtId="4" fontId="0" fillId="0" borderId="23" xfId="1" applyNumberFormat="1" applyFont="1" applyBorder="1" applyAlignment="1">
      <alignment horizontal="center" vertical="center"/>
    </xf>
    <xf numFmtId="0" fontId="1" fillId="0" borderId="12" xfId="1" applyBorder="1"/>
    <xf numFmtId="0" fontId="1" fillId="0" borderId="14" xfId="1" applyBorder="1"/>
    <xf numFmtId="0" fontId="1" fillId="0" borderId="13" xfId="1" applyBorder="1"/>
    <xf numFmtId="0" fontId="1" fillId="0" borderId="29" xfId="1" applyBorder="1"/>
    <xf numFmtId="0" fontId="1" fillId="0" borderId="30" xfId="1" applyBorder="1"/>
    <xf numFmtId="0" fontId="1" fillId="0" borderId="14" xfId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4" fontId="2" fillId="0" borderId="34" xfId="1" applyNumberFormat="1" applyFont="1" applyBorder="1" applyAlignment="1">
      <alignment horizontal="center"/>
    </xf>
    <xf numFmtId="4" fontId="2" fillId="0" borderId="35" xfId="1" applyNumberFormat="1" applyFont="1" applyBorder="1" applyAlignment="1">
      <alignment horizontal="center"/>
    </xf>
    <xf numFmtId="0" fontId="1" fillId="2" borderId="0" xfId="1" applyFill="1"/>
    <xf numFmtId="0" fontId="1" fillId="0" borderId="27" xfId="1" applyBorder="1" applyAlignment="1">
      <alignment vertical="center"/>
    </xf>
    <xf numFmtId="0" fontId="1" fillId="0" borderId="26" xfId="1" applyBorder="1" applyAlignment="1">
      <alignment vertical="center"/>
    </xf>
    <xf numFmtId="1" fontId="1" fillId="0" borderId="26" xfId="1" applyNumberFormat="1" applyBorder="1" applyAlignment="1">
      <alignment vertical="center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vertical="center"/>
    </xf>
    <xf numFmtId="1" fontId="1" fillId="0" borderId="0" xfId="1" applyNumberFormat="1" applyAlignment="1">
      <alignment vertical="center"/>
    </xf>
    <xf numFmtId="0" fontId="1" fillId="0" borderId="30" xfId="1" applyBorder="1" applyAlignment="1">
      <alignment vertical="center"/>
    </xf>
    <xf numFmtId="0" fontId="1" fillId="0" borderId="31" xfId="1" applyBorder="1" applyAlignment="1">
      <alignment vertical="center"/>
    </xf>
    <xf numFmtId="0" fontId="1" fillId="0" borderId="32" xfId="1" applyBorder="1" applyAlignment="1">
      <alignment vertical="center"/>
    </xf>
    <xf numFmtId="1" fontId="1" fillId="0" borderId="32" xfId="1" applyNumberFormat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26" xfId="1" applyBorder="1"/>
    <xf numFmtId="1" fontId="1" fillId="0" borderId="26" xfId="1" applyNumberFormat="1" applyBorder="1"/>
    <xf numFmtId="0" fontId="2" fillId="0" borderId="29" xfId="1" applyFont="1" applyBorder="1"/>
    <xf numFmtId="1" fontId="1" fillId="0" borderId="0" xfId="1" applyNumberFormat="1"/>
    <xf numFmtId="1" fontId="2" fillId="0" borderId="0" xfId="1" applyNumberFormat="1" applyFont="1"/>
    <xf numFmtId="0" fontId="2" fillId="0" borderId="30" xfId="1" applyFont="1" applyBorder="1"/>
    <xf numFmtId="0" fontId="1" fillId="0" borderId="31" xfId="1" applyBorder="1"/>
    <xf numFmtId="0" fontId="1" fillId="0" borderId="32" xfId="1" applyBorder="1"/>
    <xf numFmtId="1" fontId="2" fillId="0" borderId="14" xfId="1" applyNumberFormat="1" applyFont="1" applyBorder="1" applyAlignment="1">
      <alignment horizontal="center"/>
    </xf>
    <xf numFmtId="0" fontId="1" fillId="0" borderId="14" xfId="1" applyBorder="1" applyAlignment="1">
      <alignment horizontal="left" wrapText="1"/>
    </xf>
    <xf numFmtId="1" fontId="1" fillId="0" borderId="36" xfId="1" applyNumberFormat="1" applyBorder="1" applyAlignment="1">
      <alignment horizontal="center"/>
    </xf>
    <xf numFmtId="4" fontId="1" fillId="0" borderId="36" xfId="1" applyNumberFormat="1" applyBorder="1" applyAlignment="1">
      <alignment horizontal="center"/>
    </xf>
    <xf numFmtId="1" fontId="0" fillId="0" borderId="36" xfId="1" applyNumberFormat="1" applyFon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1" fontId="0" fillId="0" borderId="14" xfId="1" applyNumberFormat="1" applyFont="1" applyBorder="1" applyAlignment="1">
      <alignment horizontal="center"/>
    </xf>
    <xf numFmtId="0" fontId="1" fillId="0" borderId="14" xfId="1" applyBorder="1" applyAlignment="1">
      <alignment wrapText="1"/>
    </xf>
    <xf numFmtId="0" fontId="1" fillId="0" borderId="14" xfId="1" applyBorder="1" applyAlignment="1">
      <alignment horizontal="left" vertical="center" wrapText="1"/>
    </xf>
    <xf numFmtId="4" fontId="2" fillId="0" borderId="14" xfId="1" applyNumberFormat="1" applyFont="1" applyBorder="1" applyAlignment="1">
      <alignment horizontal="center"/>
    </xf>
    <xf numFmtId="1" fontId="1" fillId="2" borderId="0" xfId="1" applyNumberFormat="1" applyFill="1"/>
    <xf numFmtId="1" fontId="1" fillId="2" borderId="14" xfId="1" applyNumberFormat="1" applyFill="1" applyBorder="1"/>
    <xf numFmtId="0" fontId="1" fillId="2" borderId="14" xfId="1" applyFill="1" applyBorder="1"/>
    <xf numFmtId="1" fontId="1" fillId="2" borderId="14" xfId="1" applyNumberFormat="1" applyFill="1" applyBorder="1" applyAlignment="1">
      <alignment horizontal="center"/>
    </xf>
    <xf numFmtId="1" fontId="1" fillId="2" borderId="14" xfId="1" applyNumberFormat="1" applyFill="1" applyBorder="1" applyAlignment="1">
      <alignment horizontal="center" vertical="center"/>
    </xf>
    <xf numFmtId="1" fontId="1" fillId="0" borderId="36" xfId="1" applyNumberFormat="1" applyBorder="1" applyAlignment="1">
      <alignment horizontal="center" vertical="center"/>
    </xf>
    <xf numFmtId="4" fontId="1" fillId="0" borderId="36" xfId="1" applyNumberFormat="1" applyBorder="1" applyAlignment="1">
      <alignment horizontal="center" vertical="center"/>
    </xf>
    <xf numFmtId="1" fontId="0" fillId="0" borderId="36" xfId="1" applyNumberFormat="1" applyFont="1" applyBorder="1" applyAlignment="1">
      <alignment horizontal="center" vertical="center"/>
    </xf>
    <xf numFmtId="1" fontId="1" fillId="0" borderId="14" xfId="1" applyNumberFormat="1" applyBorder="1" applyAlignment="1">
      <alignment horizontal="center" vertical="center"/>
    </xf>
    <xf numFmtId="4" fontId="1" fillId="0" borderId="14" xfId="1" applyNumberFormat="1" applyBorder="1" applyAlignment="1">
      <alignment horizontal="center" vertical="center"/>
    </xf>
    <xf numFmtId="1" fontId="0" fillId="0" borderId="14" xfId="1" applyNumberFormat="1" applyFont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2" borderId="14" xfId="1" applyNumberFormat="1" applyFill="1" applyBorder="1" applyAlignment="1">
      <alignment horizontal="center"/>
    </xf>
    <xf numFmtId="4" fontId="1" fillId="2" borderId="0" xfId="1" applyNumberFormat="1" applyFill="1" applyAlignment="1">
      <alignment horizontal="center"/>
    </xf>
    <xf numFmtId="0" fontId="0" fillId="0" borderId="14" xfId="1" applyFont="1" applyBorder="1" applyAlignment="1">
      <alignment horizontal="left" wrapText="1"/>
    </xf>
    <xf numFmtId="0" fontId="0" fillId="0" borderId="14" xfId="1" applyFont="1" applyBorder="1" applyAlignment="1">
      <alignment wrapText="1"/>
    </xf>
    <xf numFmtId="0" fontId="0" fillId="0" borderId="14" xfId="1" applyFont="1" applyBorder="1" applyAlignment="1">
      <alignment horizontal="left" vertical="center" wrapText="1"/>
    </xf>
    <xf numFmtId="1" fontId="0" fillId="2" borderId="14" xfId="1" applyNumberFormat="1" applyFont="1" applyFill="1" applyBorder="1" applyAlignment="1">
      <alignment horizontal="center"/>
    </xf>
    <xf numFmtId="4" fontId="0" fillId="2" borderId="14" xfId="1" applyNumberFormat="1" applyFont="1" applyFill="1" applyBorder="1" applyAlignment="1">
      <alignment horizontal="center"/>
    </xf>
    <xf numFmtId="4" fontId="1" fillId="0" borderId="26" xfId="1" applyNumberFormat="1" applyBorder="1" applyAlignment="1">
      <alignment vertical="center"/>
    </xf>
    <xf numFmtId="4" fontId="1" fillId="0" borderId="0" xfId="1" applyNumberFormat="1" applyAlignment="1">
      <alignment vertical="center"/>
    </xf>
    <xf numFmtId="4" fontId="1" fillId="0" borderId="32" xfId="1" applyNumberFormat="1" applyBorder="1" applyAlignment="1">
      <alignment vertical="center"/>
    </xf>
    <xf numFmtId="4" fontId="1" fillId="0" borderId="26" xfId="1" applyNumberFormat="1" applyBorder="1"/>
    <xf numFmtId="3" fontId="0" fillId="0" borderId="36" xfId="1" applyNumberFormat="1" applyFont="1" applyBorder="1" applyAlignment="1">
      <alignment horizontal="center"/>
    </xf>
    <xf numFmtId="4" fontId="0" fillId="0" borderId="36" xfId="1" applyNumberFormat="1" applyFont="1" applyBorder="1" applyAlignment="1">
      <alignment horizontal="center"/>
    </xf>
    <xf numFmtId="3" fontId="1" fillId="2" borderId="0" xfId="1" applyNumberFormat="1" applyFill="1"/>
    <xf numFmtId="3" fontId="2" fillId="0" borderId="14" xfId="1" applyNumberFormat="1" applyFont="1" applyBorder="1" applyAlignment="1">
      <alignment horizontal="center"/>
    </xf>
    <xf numFmtId="4" fontId="1" fillId="2" borderId="0" xfId="1" applyNumberFormat="1" applyFill="1"/>
    <xf numFmtId="0" fontId="2" fillId="0" borderId="14" xfId="1" applyFont="1" applyBorder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/>
    </xf>
    <xf numFmtId="49" fontId="2" fillId="0" borderId="37" xfId="1" applyNumberFormat="1" applyFont="1" applyBorder="1" applyAlignment="1">
      <alignment horizontal="center"/>
    </xf>
    <xf numFmtId="49" fontId="2" fillId="0" borderId="23" xfId="1" applyNumberFormat="1" applyFont="1" applyBorder="1" applyAlignment="1">
      <alignment horizontal="center"/>
    </xf>
    <xf numFmtId="0" fontId="1" fillId="0" borderId="27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49" fontId="2" fillId="0" borderId="14" xfId="1" applyNumberFormat="1" applyFont="1" applyBorder="1" applyAlignment="1">
      <alignment horizontal="center"/>
    </xf>
    <xf numFmtId="49" fontId="2" fillId="0" borderId="13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49" fontId="2" fillId="0" borderId="20" xfId="1" applyNumberFormat="1" applyFont="1" applyBorder="1" applyAlignment="1">
      <alignment horizontal="center"/>
    </xf>
    <xf numFmtId="49" fontId="2" fillId="0" borderId="21" xfId="1" applyNumberFormat="1" applyFont="1" applyBorder="1" applyAlignment="1">
      <alignment horizontal="center"/>
    </xf>
    <xf numFmtId="49" fontId="2" fillId="0" borderId="22" xfId="1" applyNumberFormat="1" applyFont="1" applyBorder="1" applyAlignment="1">
      <alignment horizontal="center"/>
    </xf>
    <xf numFmtId="49" fontId="2" fillId="0" borderId="18" xfId="1" applyNumberFormat="1" applyFont="1" applyBorder="1" applyAlignment="1">
      <alignment horizontal="center"/>
    </xf>
    <xf numFmtId="49" fontId="2" fillId="0" borderId="19" xfId="1" applyNumberFormat="1" applyFont="1" applyBorder="1" applyAlignment="1">
      <alignment horizontal="center"/>
    </xf>
    <xf numFmtId="0" fontId="1" fillId="0" borderId="27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49" fontId="2" fillId="3" borderId="14" xfId="1" applyNumberFormat="1" applyFont="1" applyFill="1" applyBorder="1" applyAlignment="1">
      <alignment horizont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49" fontId="2" fillId="2" borderId="24" xfId="1" applyNumberFormat="1" applyFont="1" applyFill="1" applyBorder="1" applyAlignment="1">
      <alignment horizontal="center"/>
    </xf>
    <xf numFmtId="49" fontId="2" fillId="2" borderId="37" xfId="1" applyNumberFormat="1" applyFont="1" applyFill="1" applyBorder="1" applyAlignment="1">
      <alignment horizontal="center"/>
    </xf>
    <xf numFmtId="49" fontId="2" fillId="2" borderId="23" xfId="1" applyNumberFormat="1" applyFont="1" applyFill="1" applyBorder="1" applyAlignment="1">
      <alignment horizontal="center"/>
    </xf>
  </cellXfs>
  <cellStyles count="2">
    <cellStyle name="Normal" xfId="0" builtinId="0"/>
    <cellStyle name="Normal 3" xfId="1" xr:uid="{56BB992C-E134-4801-A118-DB4890C9D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1</xdr:row>
      <xdr:rowOff>50800</xdr:rowOff>
    </xdr:from>
    <xdr:to>
      <xdr:col>1</xdr:col>
      <xdr:colOff>2333625</xdr:colOff>
      <xdr:row>4</xdr:row>
      <xdr:rowOff>48508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EB6E6A-D70E-42C6-9E44-7FDA1D586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rto="http://schemas.microsoft.com/office/word/2006/arto" xmlns="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a16="http://schemas.microsoft.com/office/drawing/2014/main" xmlns:lc="http://schemas.openxmlformats.org/drawingml/2006/lockedCanvas" id="{A9426FEF-C709-41DC-B1A3-66C2BDB6678C}"/>
            </a:ext>
          </a:extLst>
        </a:blip>
        <a:stretch>
          <a:fillRect/>
        </a:stretch>
      </xdr:blipFill>
      <xdr:spPr>
        <a:xfrm>
          <a:off x="1476375" y="212725"/>
          <a:ext cx="1228725" cy="483483"/>
        </a:xfrm>
        <a:prstGeom prst="rect">
          <a:avLst/>
        </a:prstGeom>
      </xdr:spPr>
    </xdr:pic>
    <xdr:clientData/>
  </xdr:twoCellAnchor>
  <xdr:oneCellAnchor>
    <xdr:from>
      <xdr:col>2</xdr:col>
      <xdr:colOff>444224</xdr:colOff>
      <xdr:row>1</xdr:row>
      <xdr:rowOff>76201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C10CB012-AE47-43D5-B835-BF29AB106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5559149" y="238126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1</xdr:row>
      <xdr:rowOff>50800</xdr:rowOff>
    </xdr:from>
    <xdr:to>
      <xdr:col>1</xdr:col>
      <xdr:colOff>2333625</xdr:colOff>
      <xdr:row>4</xdr:row>
      <xdr:rowOff>48508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877B3D-C043-4999-85A5-6852AE0F6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id="{A9426FEF-C709-41DC-B1A3-66C2BDB6678C}"/>
            </a:ext>
          </a:extLst>
        </a:blip>
        <a:stretch>
          <a:fillRect/>
        </a:stretch>
      </xdr:blipFill>
      <xdr:spPr>
        <a:xfrm>
          <a:off x="1476375" y="212725"/>
          <a:ext cx="1228725" cy="483483"/>
        </a:xfrm>
        <a:prstGeom prst="rect">
          <a:avLst/>
        </a:prstGeom>
      </xdr:spPr>
    </xdr:pic>
    <xdr:clientData/>
  </xdr:twoCellAnchor>
  <xdr:oneCellAnchor>
    <xdr:from>
      <xdr:col>2</xdr:col>
      <xdr:colOff>444224</xdr:colOff>
      <xdr:row>1</xdr:row>
      <xdr:rowOff>76201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16245A55-2E1D-4B69-A360-F97C947A7A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5559149" y="238126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1631951</xdr:colOff>
      <xdr:row>0</xdr:row>
      <xdr:rowOff>154781</xdr:rowOff>
    </xdr:from>
    <xdr:to>
      <xdr:col>1</xdr:col>
      <xdr:colOff>2847976</xdr:colOff>
      <xdr:row>4</xdr:row>
      <xdr:rowOff>46126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7A81CF-60D9-497D-B4EE-7C84BB54E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id="{A9426FEF-C709-41DC-B1A3-66C2BDB6678C}"/>
            </a:ext>
          </a:extLst>
        </a:blip>
        <a:stretch>
          <a:fillRect/>
        </a:stretch>
      </xdr:blipFill>
      <xdr:spPr>
        <a:xfrm>
          <a:off x="2003426" y="154781"/>
          <a:ext cx="1216025" cy="539045"/>
        </a:xfrm>
        <a:prstGeom prst="rect">
          <a:avLst/>
        </a:prstGeom>
      </xdr:spPr>
    </xdr:pic>
    <xdr:clientData/>
  </xdr:twoCellAnchor>
  <xdr:oneCellAnchor>
    <xdr:from>
      <xdr:col>0</xdr:col>
      <xdr:colOff>149743</xdr:colOff>
      <xdr:row>1</xdr:row>
      <xdr:rowOff>40482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ECB6B548-DD29-48B8-A58F-26CC65988A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149743" y="202407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1631951</xdr:colOff>
      <xdr:row>0</xdr:row>
      <xdr:rowOff>154781</xdr:rowOff>
    </xdr:from>
    <xdr:to>
      <xdr:col>1</xdr:col>
      <xdr:colOff>2847976</xdr:colOff>
      <xdr:row>4</xdr:row>
      <xdr:rowOff>46126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477FCC-19C3-4B92-9472-1138D5A1A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id="{A9426FEF-C709-41DC-B1A3-66C2BDB6678C}"/>
            </a:ext>
          </a:extLst>
        </a:blip>
        <a:stretch>
          <a:fillRect/>
        </a:stretch>
      </xdr:blipFill>
      <xdr:spPr>
        <a:xfrm>
          <a:off x="2003426" y="154781"/>
          <a:ext cx="1216025" cy="539045"/>
        </a:xfrm>
        <a:prstGeom prst="rect">
          <a:avLst/>
        </a:prstGeom>
      </xdr:spPr>
    </xdr:pic>
    <xdr:clientData/>
  </xdr:twoCellAnchor>
  <xdr:oneCellAnchor>
    <xdr:from>
      <xdr:col>0</xdr:col>
      <xdr:colOff>149743</xdr:colOff>
      <xdr:row>1</xdr:row>
      <xdr:rowOff>40482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9EA6D8F0-712C-44EA-8CEB-52313DCF9D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149743" y="202407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1631951</xdr:colOff>
      <xdr:row>0</xdr:row>
      <xdr:rowOff>154781</xdr:rowOff>
    </xdr:from>
    <xdr:to>
      <xdr:col>1</xdr:col>
      <xdr:colOff>2844801</xdr:colOff>
      <xdr:row>4</xdr:row>
      <xdr:rowOff>49301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1EAB18-CCE0-496B-8DCE-8D88B68F5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rto="http://schemas.microsoft.com/office/word/2006/arto" xmlns="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a16="http://schemas.microsoft.com/office/drawing/2014/main" xmlns:lc="http://schemas.openxmlformats.org/drawingml/2006/lockedCanvas" id="{A9426FEF-C709-41DC-B1A3-66C2BDB6678C}"/>
            </a:ext>
          </a:extLst>
        </a:blip>
        <a:stretch>
          <a:fillRect/>
        </a:stretch>
      </xdr:blipFill>
      <xdr:spPr>
        <a:xfrm>
          <a:off x="2019301" y="154781"/>
          <a:ext cx="1212850" cy="529520"/>
        </a:xfrm>
        <a:prstGeom prst="rect">
          <a:avLst/>
        </a:prstGeom>
      </xdr:spPr>
    </xdr:pic>
    <xdr:clientData/>
  </xdr:twoCellAnchor>
  <xdr:oneCellAnchor>
    <xdr:from>
      <xdr:col>0</xdr:col>
      <xdr:colOff>149743</xdr:colOff>
      <xdr:row>1</xdr:row>
      <xdr:rowOff>40482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C1AE3352-E0F1-4C96-BEE8-EA6871F9F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149743" y="199232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1631951</xdr:colOff>
      <xdr:row>0</xdr:row>
      <xdr:rowOff>154781</xdr:rowOff>
    </xdr:from>
    <xdr:to>
      <xdr:col>1</xdr:col>
      <xdr:colOff>2854326</xdr:colOff>
      <xdr:row>4</xdr:row>
      <xdr:rowOff>52476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5A68DD-C67F-4B5D-BD17-F07D6309A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id="{A9426FEF-C709-41DC-B1A3-66C2BDB6678C}"/>
            </a:ext>
          </a:extLst>
        </a:blip>
        <a:stretch>
          <a:fillRect/>
        </a:stretch>
      </xdr:blipFill>
      <xdr:spPr>
        <a:xfrm>
          <a:off x="2019301" y="154781"/>
          <a:ext cx="1222375" cy="532695"/>
        </a:xfrm>
        <a:prstGeom prst="rect">
          <a:avLst/>
        </a:prstGeom>
      </xdr:spPr>
    </xdr:pic>
    <xdr:clientData/>
  </xdr:twoCellAnchor>
  <xdr:oneCellAnchor>
    <xdr:from>
      <xdr:col>0</xdr:col>
      <xdr:colOff>149743</xdr:colOff>
      <xdr:row>1</xdr:row>
      <xdr:rowOff>40482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615FDB9F-FA57-428C-9F0A-D4E22225F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149743" y="199232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sacyr-my.sharepoint.com/personal/gkessler_sacyr_com/Documents/RETOF/Ano%20de%202021/202109%20-%20Dados%20de%20Agosto/202108%20-%20RETOFF%20-%20Rota%20de%20Santa%20Maria%20-%20Agost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sacyr-my.sharepoint.com/personal/gkessler_sacyr_com/Documents/RETOF/Ano%20de%202021/202110%20-%20Dados%20de%20Setembro/202110%20-%20RETOFF%20-%20Rota%20de%20Santa%20Maria%20-%20Setembr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sacyr-my.sharepoint.com/personal/gkessler_sacyr_com/Documents/RETOF/Ano%20de%202021/202111-%20Dados%20de%20Outubro/202111%20-%20RETOFF%20-%20Rota%20de%20Santa%20Maria%20-%20Outubro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sacyr-my.sharepoint.com/personal/gkessler_sacyr_com/Documents/RETOF/Ano%20de%202021/202112-%20Dados%20de%20Novembro/202112%20-%20RETOFF%20-%20Rota%20de%20Santa%20Maria%20-%20Novembro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jose-terribile/Desktop/SPR/RETOF/RETOF/RSM/2021.xlsx" TargetMode="External"/><Relationship Id="rId2" Type="http://schemas.openxmlformats.org/officeDocument/2006/relationships/externalLinkPath" Target="file:///C:\Users\jose-terribile\Desktop\SPR\RETOF\RETOF\RSM\2021.xlsx" TargetMode="External"/><Relationship Id="rId1" Type="http://schemas.openxmlformats.org/officeDocument/2006/relationships/externalLinkPath" Target="/Users/jose-terribile/Desktop/SPR/RETOF/RETOF/RSM/20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ison-sehna\Downloads\41886692000102-PLAN-RETOF-202603-202603_R2.xlsx" TargetMode="External"/><Relationship Id="rId1" Type="http://schemas.openxmlformats.org/officeDocument/2006/relationships/externalLinkPath" Target="file:///C:\Users\edison-sehna\Downloads\41886692000102-PLAN-RETOF-202603-202603_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C15">
            <v>0</v>
          </cell>
        </row>
      </sheetData>
      <sheetData sheetId="8">
        <row r="15">
          <cell r="C15">
            <v>6608</v>
          </cell>
          <cell r="D15">
            <v>24449.599999999999</v>
          </cell>
          <cell r="E15">
            <v>4213</v>
          </cell>
          <cell r="F15">
            <v>15588.100000000002</v>
          </cell>
        </row>
        <row r="16">
          <cell r="C16">
            <v>1596</v>
          </cell>
          <cell r="D16">
            <v>11810.400000000001</v>
          </cell>
          <cell r="E16">
            <v>1007</v>
          </cell>
          <cell r="F16">
            <v>7451.8000000000011</v>
          </cell>
        </row>
        <row r="17">
          <cell r="C17">
            <v>86</v>
          </cell>
          <cell r="D17">
            <v>481.59999999999991</v>
          </cell>
          <cell r="E17">
            <v>85</v>
          </cell>
          <cell r="F17">
            <v>476</v>
          </cell>
        </row>
        <row r="18">
          <cell r="C18">
            <v>546</v>
          </cell>
          <cell r="D18">
            <v>6060.6</v>
          </cell>
          <cell r="E18">
            <v>572</v>
          </cell>
          <cell r="F18">
            <v>6349.2000000000007</v>
          </cell>
        </row>
        <row r="19">
          <cell r="C19">
            <v>45</v>
          </cell>
          <cell r="D19">
            <v>333</v>
          </cell>
          <cell r="E19">
            <v>23</v>
          </cell>
          <cell r="F19">
            <v>170.2</v>
          </cell>
        </row>
        <row r="20">
          <cell r="C20">
            <v>360</v>
          </cell>
          <cell r="D20">
            <v>5328</v>
          </cell>
          <cell r="E20">
            <v>473</v>
          </cell>
          <cell r="F20">
            <v>7000.4000000000005</v>
          </cell>
        </row>
        <row r="21">
          <cell r="C21">
            <v>181</v>
          </cell>
          <cell r="D21">
            <v>3348.5</v>
          </cell>
          <cell r="E21">
            <v>198</v>
          </cell>
          <cell r="F21">
            <v>3663</v>
          </cell>
        </row>
        <row r="22">
          <cell r="C22">
            <v>301</v>
          </cell>
          <cell r="D22">
            <v>6682.2000000000007</v>
          </cell>
          <cell r="E22">
            <v>297</v>
          </cell>
          <cell r="F22">
            <v>6593.4000000000015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C27">
            <v>108</v>
          </cell>
          <cell r="D27">
            <v>399.6</v>
          </cell>
          <cell r="E27">
            <v>51</v>
          </cell>
          <cell r="F27">
            <v>188.70000000000002</v>
          </cell>
        </row>
        <row r="28">
          <cell r="C28">
            <v>312</v>
          </cell>
          <cell r="D28">
            <v>592.80000000000007</v>
          </cell>
          <cell r="E28">
            <v>229</v>
          </cell>
          <cell r="F28">
            <v>435.1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F15">
            <v>35959</v>
          </cell>
          <cell r="I15">
            <v>266096.60000000003</v>
          </cell>
        </row>
        <row r="16">
          <cell r="F16">
            <v>2693</v>
          </cell>
          <cell r="I16">
            <v>15080.8</v>
          </cell>
        </row>
        <row r="17">
          <cell r="F17">
            <v>18828</v>
          </cell>
          <cell r="I17">
            <v>208990.80000000005</v>
          </cell>
        </row>
        <row r="18">
          <cell r="F18">
            <v>566</v>
          </cell>
          <cell r="I18">
            <v>4188.4000000000005</v>
          </cell>
        </row>
        <row r="19">
          <cell r="F19">
            <v>11974</v>
          </cell>
          <cell r="I19">
            <v>177215.2</v>
          </cell>
        </row>
        <row r="20">
          <cell r="F20">
            <v>6849</v>
          </cell>
          <cell r="I20">
            <v>126706.5</v>
          </cell>
        </row>
        <row r="21">
          <cell r="F21">
            <v>11573</v>
          </cell>
          <cell r="I21">
            <v>256920.60000000003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>
            <v>2970</v>
          </cell>
          <cell r="I26">
            <v>10989</v>
          </cell>
        </row>
        <row r="27">
          <cell r="F27">
            <v>9904</v>
          </cell>
          <cell r="I27">
            <v>18817.599999999999</v>
          </cell>
        </row>
        <row r="28">
          <cell r="F28">
            <v>350473</v>
          </cell>
          <cell r="I28">
            <v>2006886.4000000001</v>
          </cell>
        </row>
        <row r="40">
          <cell r="F40">
            <v>23874</v>
          </cell>
          <cell r="I40">
            <v>176667.6</v>
          </cell>
        </row>
        <row r="41">
          <cell r="F41">
            <v>2041</v>
          </cell>
          <cell r="I41">
            <v>11429.599999999999</v>
          </cell>
        </row>
        <row r="42">
          <cell r="F42">
            <v>13815</v>
          </cell>
          <cell r="I42">
            <v>153346.5</v>
          </cell>
        </row>
        <row r="43">
          <cell r="F43">
            <v>538</v>
          </cell>
          <cell r="I43">
            <v>3981.2</v>
          </cell>
        </row>
        <row r="44">
          <cell r="F44">
            <v>9364</v>
          </cell>
          <cell r="I44">
            <v>138587.20000000001</v>
          </cell>
        </row>
        <row r="45">
          <cell r="F45">
            <v>5088</v>
          </cell>
          <cell r="I45">
            <v>94128</v>
          </cell>
        </row>
        <row r="46">
          <cell r="F46">
            <v>6854</v>
          </cell>
          <cell r="I46">
            <v>152158.80000000002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1651</v>
          </cell>
          <cell r="I51">
            <v>6108.7000000000007</v>
          </cell>
        </row>
        <row r="52">
          <cell r="F52">
            <v>6288</v>
          </cell>
          <cell r="I52">
            <v>11947.2</v>
          </cell>
        </row>
        <row r="53">
          <cell r="F53">
            <v>243907</v>
          </cell>
          <cell r="I53">
            <v>1393612.5999999999</v>
          </cell>
        </row>
      </sheetData>
      <sheetData sheetId="7">
        <row r="15">
          <cell r="C15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F15">
            <v>36273</v>
          </cell>
          <cell r="I15">
            <v>268420.2</v>
          </cell>
        </row>
        <row r="16">
          <cell r="F16">
            <v>2964</v>
          </cell>
          <cell r="I16">
            <v>16598.399999999998</v>
          </cell>
        </row>
        <row r="17">
          <cell r="F17">
            <v>19227</v>
          </cell>
          <cell r="I17">
            <v>213419.7</v>
          </cell>
        </row>
        <row r="18">
          <cell r="F18">
            <v>686</v>
          </cell>
          <cell r="I18">
            <v>5076.3999999999996</v>
          </cell>
        </row>
        <row r="19">
          <cell r="F19">
            <v>11435</v>
          </cell>
          <cell r="I19">
            <v>169238</v>
          </cell>
        </row>
        <row r="20">
          <cell r="F20">
            <v>6368</v>
          </cell>
          <cell r="I20">
            <v>117808</v>
          </cell>
        </row>
        <row r="21">
          <cell r="F21">
            <v>13387</v>
          </cell>
          <cell r="I21">
            <v>297191.40000000002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>
            <v>3940</v>
          </cell>
          <cell r="I26">
            <v>14578</v>
          </cell>
        </row>
        <row r="27">
          <cell r="F27">
            <v>12241</v>
          </cell>
          <cell r="I27">
            <v>23257.9</v>
          </cell>
        </row>
        <row r="28">
          <cell r="F28">
            <v>369763</v>
          </cell>
          <cell r="I28">
            <v>2099583.4</v>
          </cell>
        </row>
        <row r="40">
          <cell r="F40">
            <v>23074</v>
          </cell>
          <cell r="I40">
            <v>170747.6</v>
          </cell>
        </row>
        <row r="41">
          <cell r="F41">
            <v>1865</v>
          </cell>
          <cell r="I41">
            <v>10444</v>
          </cell>
        </row>
        <row r="42">
          <cell r="F42">
            <v>14270</v>
          </cell>
          <cell r="I42">
            <v>158397</v>
          </cell>
        </row>
        <row r="43">
          <cell r="F43">
            <v>635</v>
          </cell>
          <cell r="I43">
            <v>4699</v>
          </cell>
        </row>
        <row r="44">
          <cell r="F44">
            <v>9086</v>
          </cell>
          <cell r="I44">
            <v>134472.80000000002</v>
          </cell>
        </row>
        <row r="45">
          <cell r="F45">
            <v>4591</v>
          </cell>
          <cell r="I45">
            <v>84933.5</v>
          </cell>
        </row>
        <row r="46">
          <cell r="F46">
            <v>7693</v>
          </cell>
          <cell r="I46">
            <v>170784.60000000003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1733</v>
          </cell>
          <cell r="I51">
            <v>6412.1</v>
          </cell>
        </row>
        <row r="52">
          <cell r="F52">
            <v>7867</v>
          </cell>
          <cell r="I52">
            <v>14947.300000000001</v>
          </cell>
        </row>
        <row r="53">
          <cell r="F53">
            <v>251171</v>
          </cell>
          <cell r="I53">
            <v>1423158.8000000003</v>
          </cell>
        </row>
      </sheetData>
      <sheetData sheetId="7">
        <row r="15">
          <cell r="C15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F15">
            <v>254253</v>
          </cell>
          <cell r="I15">
            <v>940736.10000000009</v>
          </cell>
        </row>
        <row r="16">
          <cell r="F16">
            <v>36773</v>
          </cell>
          <cell r="I16">
            <v>272120.2</v>
          </cell>
        </row>
        <row r="17">
          <cell r="F17">
            <v>2419</v>
          </cell>
          <cell r="I17">
            <v>13546.399999999998</v>
          </cell>
        </row>
        <row r="18">
          <cell r="F18">
            <v>20189</v>
          </cell>
          <cell r="I18">
            <v>224097.90000000002</v>
          </cell>
        </row>
        <row r="19">
          <cell r="F19">
            <v>465</v>
          </cell>
          <cell r="I19">
            <v>3441</v>
          </cell>
        </row>
        <row r="20">
          <cell r="F20">
            <v>11372</v>
          </cell>
          <cell r="I20">
            <v>168305.6</v>
          </cell>
        </row>
        <row r="21">
          <cell r="F21">
            <v>5389</v>
          </cell>
          <cell r="I21">
            <v>99696.5</v>
          </cell>
        </row>
        <row r="22">
          <cell r="F22">
            <v>13861</v>
          </cell>
          <cell r="I22">
            <v>307714.20000000007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>
            <v>0</v>
          </cell>
          <cell r="I26">
            <v>0</v>
          </cell>
        </row>
        <row r="27">
          <cell r="F27">
            <v>4608</v>
          </cell>
          <cell r="I27">
            <v>17049.599999999999</v>
          </cell>
        </row>
        <row r="28">
          <cell r="F28">
            <v>13028</v>
          </cell>
          <cell r="I28">
            <v>24753.200000000001</v>
          </cell>
        </row>
        <row r="40">
          <cell r="F40">
            <v>174354</v>
          </cell>
          <cell r="I40">
            <v>645109.80000000005</v>
          </cell>
        </row>
        <row r="41">
          <cell r="F41">
            <v>24081</v>
          </cell>
          <cell r="I41">
            <v>178199.40000000002</v>
          </cell>
        </row>
        <row r="42">
          <cell r="F42">
            <v>1943</v>
          </cell>
          <cell r="I42">
            <v>10880.8</v>
          </cell>
        </row>
        <row r="43">
          <cell r="F43">
            <v>15206</v>
          </cell>
          <cell r="I43">
            <v>168786.60000000003</v>
          </cell>
        </row>
        <row r="44">
          <cell r="F44">
            <v>574</v>
          </cell>
          <cell r="I44">
            <v>4247.6000000000004</v>
          </cell>
        </row>
        <row r="45">
          <cell r="F45">
            <v>9509</v>
          </cell>
          <cell r="I45">
            <v>140733.20000000001</v>
          </cell>
        </row>
        <row r="46">
          <cell r="F46">
            <v>3878</v>
          </cell>
          <cell r="I46">
            <v>71743</v>
          </cell>
        </row>
        <row r="47">
          <cell r="F47">
            <v>7081</v>
          </cell>
          <cell r="I47">
            <v>157198.20000000001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0</v>
          </cell>
          <cell r="I51">
            <v>0</v>
          </cell>
        </row>
        <row r="52">
          <cell r="F52">
            <v>2296</v>
          </cell>
          <cell r="I52">
            <v>8495.2000000000007</v>
          </cell>
        </row>
        <row r="53">
          <cell r="F53">
            <v>7900</v>
          </cell>
          <cell r="I53">
            <v>15010</v>
          </cell>
        </row>
      </sheetData>
      <sheetData sheetId="7">
        <row r="15">
          <cell r="C15">
            <v>6544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F15">
            <v>288974</v>
          </cell>
          <cell r="I15">
            <v>1069203.8</v>
          </cell>
        </row>
        <row r="16">
          <cell r="F16">
            <v>37816</v>
          </cell>
          <cell r="I16">
            <v>279838.40000000002</v>
          </cell>
        </row>
        <row r="17">
          <cell r="F17">
            <v>2576</v>
          </cell>
          <cell r="I17">
            <v>14425.599999999999</v>
          </cell>
        </row>
        <row r="18">
          <cell r="F18">
            <v>18321</v>
          </cell>
          <cell r="I18">
            <v>203363.10000000003</v>
          </cell>
        </row>
        <row r="19">
          <cell r="F19">
            <v>453</v>
          </cell>
          <cell r="I19">
            <v>3352.2000000000003</v>
          </cell>
        </row>
        <row r="20">
          <cell r="F20">
            <v>11497</v>
          </cell>
          <cell r="I20">
            <v>170155.6</v>
          </cell>
        </row>
        <row r="21">
          <cell r="F21">
            <v>5374</v>
          </cell>
          <cell r="I21">
            <v>99419</v>
          </cell>
        </row>
        <row r="22">
          <cell r="F22">
            <v>12586</v>
          </cell>
          <cell r="I22">
            <v>279409.20000000007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>
            <v>0</v>
          </cell>
          <cell r="I26">
            <v>0</v>
          </cell>
        </row>
        <row r="27">
          <cell r="F27">
            <v>3716</v>
          </cell>
          <cell r="I27">
            <v>13749.2</v>
          </cell>
        </row>
        <row r="28">
          <cell r="F28">
            <v>13851</v>
          </cell>
          <cell r="I28">
            <v>26316.9</v>
          </cell>
        </row>
        <row r="40">
          <cell r="F40">
            <v>202877</v>
          </cell>
          <cell r="I40">
            <v>750644.90000000014</v>
          </cell>
        </row>
        <row r="41">
          <cell r="F41">
            <v>25143</v>
          </cell>
          <cell r="I41">
            <v>186058.2</v>
          </cell>
        </row>
        <row r="42">
          <cell r="F42">
            <v>1663</v>
          </cell>
          <cell r="I42">
            <v>9312.7999999999993</v>
          </cell>
        </row>
        <row r="43">
          <cell r="F43">
            <v>13816</v>
          </cell>
          <cell r="I43">
            <v>153357.60000000003</v>
          </cell>
        </row>
        <row r="44">
          <cell r="F44">
            <v>381</v>
          </cell>
          <cell r="I44">
            <v>2819.4</v>
          </cell>
        </row>
        <row r="45">
          <cell r="F45">
            <v>9119</v>
          </cell>
          <cell r="I45">
            <v>134961.20000000001</v>
          </cell>
        </row>
        <row r="46">
          <cell r="F46">
            <v>3759</v>
          </cell>
          <cell r="I46">
            <v>69541.5</v>
          </cell>
        </row>
        <row r="47">
          <cell r="F47">
            <v>6788</v>
          </cell>
          <cell r="I47">
            <v>150693.60000000003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0</v>
          </cell>
          <cell r="I51">
            <v>0</v>
          </cell>
        </row>
        <row r="52">
          <cell r="F52">
            <v>1926</v>
          </cell>
          <cell r="I52">
            <v>7126.2</v>
          </cell>
        </row>
        <row r="53">
          <cell r="F53">
            <v>8618</v>
          </cell>
          <cell r="I53">
            <v>16374.2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 GERAL"/>
      <sheetName val="1.1"/>
      <sheetName val="2.1"/>
      <sheetName val="2.2 e 2.3"/>
      <sheetName val="3.1 (MAR)"/>
      <sheetName val="3.1"/>
      <sheetName val="3.2"/>
      <sheetName val="4.1"/>
      <sheetName val="4.2"/>
      <sheetName val="5.1 "/>
      <sheetName val="5.2 "/>
      <sheetName val="5.3"/>
      <sheetName val="5.4"/>
      <sheetName val="5.5"/>
      <sheetName val="5.6"/>
      <sheetName val="5.7"/>
      <sheetName val="5.8"/>
      <sheetName val="6.1"/>
      <sheetName val="6.2"/>
      <sheetName val="Trecho homogêneo"/>
      <sheetName val="6.3"/>
      <sheetName val="6.4"/>
      <sheetName val="7.1"/>
      <sheetName val="7.2"/>
      <sheetName val="7.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78AE-ADA1-4BE1-88CF-CAF41F3A10DE}">
  <dimension ref="A1:BN36"/>
  <sheetViews>
    <sheetView zoomScale="80" zoomScaleNormal="80" zoomScaleSheetLayoutView="75" workbookViewId="0">
      <selection activeCell="B11" sqref="B11"/>
    </sheetView>
  </sheetViews>
  <sheetFormatPr defaultColWidth="9.1796875" defaultRowHeight="12.5" x14ac:dyDescent="0.25"/>
  <cols>
    <col min="1" max="1" width="5.54296875" style="2" customWidth="1"/>
    <col min="2" max="2" width="71.1796875" style="2" bestFit="1" customWidth="1"/>
    <col min="3" max="26" width="16.26953125" style="2" customWidth="1"/>
    <col min="27" max="16384" width="9.1796875" style="2"/>
  </cols>
  <sheetData>
    <row r="1" spans="1:25" x14ac:dyDescent="0.2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4"/>
      <c r="W1" s="1"/>
      <c r="Y1" s="1"/>
    </row>
    <row r="2" spans="1:25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7"/>
      <c r="W2" s="1"/>
      <c r="Y2" s="1"/>
    </row>
    <row r="3" spans="1:25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  <c r="W3" s="1"/>
      <c r="Y3" s="1"/>
    </row>
    <row r="4" spans="1:25" x14ac:dyDescent="0.25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7"/>
      <c r="W4" s="1"/>
      <c r="Y4" s="1"/>
    </row>
    <row r="5" spans="1:2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7"/>
      <c r="W5" s="1"/>
      <c r="Y5" s="1"/>
    </row>
    <row r="6" spans="1:25" ht="13" thickBot="1" x14ac:dyDescent="0.3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0"/>
      <c r="W6" s="1"/>
      <c r="Y6" s="1"/>
    </row>
    <row r="7" spans="1:25" x14ac:dyDescent="0.25">
      <c r="A7" s="131"/>
      <c r="B7" s="131"/>
      <c r="C7" s="1"/>
      <c r="E7" s="1"/>
      <c r="G7" s="1"/>
      <c r="I7" s="1"/>
      <c r="K7" s="1"/>
      <c r="M7" s="1"/>
      <c r="O7" s="1"/>
      <c r="Q7" s="1"/>
      <c r="S7" s="1"/>
      <c r="U7" s="1"/>
      <c r="W7" s="1"/>
      <c r="Y7" s="1"/>
    </row>
    <row r="8" spans="1:25" ht="13" x14ac:dyDescent="0.3">
      <c r="A8" s="5" t="s">
        <v>0</v>
      </c>
      <c r="B8" s="5"/>
    </row>
    <row r="9" spans="1:25" x14ac:dyDescent="0.25">
      <c r="A9" s="1"/>
      <c r="B9" s="1"/>
      <c r="C9" s="1"/>
      <c r="E9" s="1"/>
      <c r="G9" s="1"/>
      <c r="I9" s="1"/>
      <c r="K9" s="1"/>
      <c r="M9" s="1"/>
      <c r="O9" s="1"/>
      <c r="Q9" s="1"/>
      <c r="S9" s="1"/>
      <c r="U9" s="1"/>
      <c r="W9" s="1"/>
      <c r="Y9" s="1"/>
    </row>
    <row r="10" spans="1:25" ht="13" x14ac:dyDescent="0.3">
      <c r="A10" s="5" t="s">
        <v>1</v>
      </c>
      <c r="B10" s="5"/>
      <c r="C10" s="5"/>
      <c r="E10" s="5"/>
      <c r="G10" s="5"/>
      <c r="I10" s="5"/>
      <c r="K10" s="5"/>
      <c r="M10" s="5"/>
      <c r="O10" s="5"/>
      <c r="Q10" s="5"/>
      <c r="S10" s="5"/>
      <c r="U10" s="5"/>
      <c r="W10" s="5"/>
      <c r="Y10" s="5"/>
    </row>
    <row r="11" spans="1:25" ht="13.5" thickBot="1" x14ac:dyDescent="0.35">
      <c r="C11" s="5"/>
      <c r="E11" s="5"/>
      <c r="G11" s="5"/>
      <c r="I11" s="5"/>
      <c r="K11" s="5"/>
      <c r="M11" s="5"/>
      <c r="O11" s="5"/>
      <c r="Q11" s="5"/>
      <c r="S11" s="5"/>
      <c r="U11" s="5"/>
      <c r="W11" s="5"/>
      <c r="Y11" s="5"/>
    </row>
    <row r="12" spans="1:25" ht="13" x14ac:dyDescent="0.3">
      <c r="A12" s="132" t="s">
        <v>2</v>
      </c>
      <c r="B12" s="133"/>
      <c r="C12" s="136" t="s">
        <v>3</v>
      </c>
      <c r="D12" s="137"/>
      <c r="E12" s="137"/>
      <c r="F12" s="138"/>
      <c r="G12" s="136" t="s">
        <v>4</v>
      </c>
      <c r="H12" s="137"/>
      <c r="I12" s="137"/>
      <c r="J12" s="138"/>
      <c r="K12" s="136" t="s">
        <v>5</v>
      </c>
      <c r="L12" s="137"/>
      <c r="M12" s="137"/>
      <c r="N12" s="138"/>
      <c r="O12" s="136" t="s">
        <v>6</v>
      </c>
      <c r="P12" s="137"/>
      <c r="Q12" s="137"/>
      <c r="R12" s="138"/>
      <c r="S12" s="136" t="s">
        <v>7</v>
      </c>
      <c r="T12" s="137"/>
      <c r="U12" s="137"/>
      <c r="V12" s="138"/>
    </row>
    <row r="13" spans="1:25" ht="13" x14ac:dyDescent="0.3">
      <c r="A13" s="134"/>
      <c r="B13" s="135"/>
      <c r="C13" s="139" t="s">
        <v>8</v>
      </c>
      <c r="D13" s="140"/>
      <c r="E13" s="140" t="s">
        <v>9</v>
      </c>
      <c r="F13" s="141"/>
      <c r="G13" s="139" t="s">
        <v>8</v>
      </c>
      <c r="H13" s="140"/>
      <c r="I13" s="140" t="s">
        <v>9</v>
      </c>
      <c r="J13" s="141"/>
      <c r="K13" s="139" t="s">
        <v>8</v>
      </c>
      <c r="L13" s="140"/>
      <c r="M13" s="140" t="s">
        <v>9</v>
      </c>
      <c r="N13" s="141"/>
      <c r="O13" s="139" t="s">
        <v>8</v>
      </c>
      <c r="P13" s="140"/>
      <c r="Q13" s="140" t="s">
        <v>9</v>
      </c>
      <c r="R13" s="141"/>
      <c r="S13" s="139" t="s">
        <v>8</v>
      </c>
      <c r="T13" s="140"/>
      <c r="U13" s="140" t="s">
        <v>9</v>
      </c>
      <c r="V13" s="141"/>
    </row>
    <row r="14" spans="1:25" ht="13" x14ac:dyDescent="0.3">
      <c r="A14" s="134"/>
      <c r="B14" s="135"/>
      <c r="C14" s="7" t="s">
        <v>10</v>
      </c>
      <c r="D14" s="8" t="s">
        <v>11</v>
      </c>
      <c r="E14" s="8" t="s">
        <v>10</v>
      </c>
      <c r="F14" s="9" t="s">
        <v>11</v>
      </c>
      <c r="G14" s="7" t="s">
        <v>10</v>
      </c>
      <c r="H14" s="8" t="s">
        <v>11</v>
      </c>
      <c r="I14" s="8" t="s">
        <v>10</v>
      </c>
      <c r="J14" s="9" t="s">
        <v>11</v>
      </c>
      <c r="K14" s="7" t="s">
        <v>10</v>
      </c>
      <c r="L14" s="8" t="s">
        <v>11</v>
      </c>
      <c r="M14" s="8" t="s">
        <v>10</v>
      </c>
      <c r="N14" s="9" t="s">
        <v>11</v>
      </c>
      <c r="O14" s="7" t="s">
        <v>10</v>
      </c>
      <c r="P14" s="8" t="s">
        <v>11</v>
      </c>
      <c r="Q14" s="8" t="s">
        <v>10</v>
      </c>
      <c r="R14" s="9" t="s">
        <v>11</v>
      </c>
      <c r="S14" s="7" t="s">
        <v>10</v>
      </c>
      <c r="T14" s="8" t="s">
        <v>11</v>
      </c>
      <c r="U14" s="8" t="s">
        <v>10</v>
      </c>
      <c r="V14" s="9" t="s">
        <v>11</v>
      </c>
    </row>
    <row r="15" spans="1:25" ht="12.75" customHeight="1" x14ac:dyDescent="0.3">
      <c r="A15" s="7">
        <v>1</v>
      </c>
      <c r="B15" s="10" t="s">
        <v>12</v>
      </c>
      <c r="C15" s="11">
        <f>'[1]5.1'!C15</f>
        <v>6608</v>
      </c>
      <c r="D15" s="12">
        <f>'[1]5.1'!D15</f>
        <v>24449.599999999999</v>
      </c>
      <c r="E15" s="12">
        <f>'[1]5.1'!E15</f>
        <v>4213</v>
      </c>
      <c r="F15" s="13">
        <f>'[1]5.1'!F15</f>
        <v>15588.100000000002</v>
      </c>
      <c r="G15" s="11">
        <f>'[2]4.1'!F15</f>
        <v>35959</v>
      </c>
      <c r="H15" s="12">
        <f>'[2]4.1'!I15</f>
        <v>266096.60000000003</v>
      </c>
      <c r="I15" s="12">
        <f>'[2]4.1'!F40</f>
        <v>23874</v>
      </c>
      <c r="J15" s="13">
        <f>'[2]4.1'!I40</f>
        <v>176667.6</v>
      </c>
      <c r="K15" s="11">
        <f>'[3]4.1'!F15</f>
        <v>36273</v>
      </c>
      <c r="L15" s="12">
        <f>'[3]4.1'!I15</f>
        <v>268420.2</v>
      </c>
      <c r="M15" s="12">
        <f>'[3]4.1'!F40</f>
        <v>23074</v>
      </c>
      <c r="N15" s="13">
        <f>'[3]4.1'!I40</f>
        <v>170747.6</v>
      </c>
      <c r="O15" s="14">
        <f>'[4]4.1'!F15</f>
        <v>254253</v>
      </c>
      <c r="P15" s="12">
        <f>'[4]4.1'!I15</f>
        <v>940736.10000000009</v>
      </c>
      <c r="Q15" s="15">
        <f>'[4]4.1'!F40</f>
        <v>174354</v>
      </c>
      <c r="R15" s="13">
        <f>'[4]4.1'!I40</f>
        <v>645109.80000000005</v>
      </c>
      <c r="S15" s="14">
        <f>'[5]4.1'!F15</f>
        <v>288974</v>
      </c>
      <c r="T15" s="12">
        <f>'[5]4.1'!I15</f>
        <v>1069203.8</v>
      </c>
      <c r="U15" s="15">
        <f>'[5]4.1'!F40</f>
        <v>202877</v>
      </c>
      <c r="V15" s="13">
        <f>'[5]4.1'!I40</f>
        <v>750644.90000000014</v>
      </c>
    </row>
    <row r="16" spans="1:25" ht="12.75" customHeight="1" x14ac:dyDescent="0.3">
      <c r="A16" s="7">
        <v>2</v>
      </c>
      <c r="B16" s="10" t="s">
        <v>13</v>
      </c>
      <c r="C16" s="11">
        <f>'[1]5.1'!C16</f>
        <v>1596</v>
      </c>
      <c r="D16" s="12">
        <f>'[1]5.1'!D16</f>
        <v>11810.400000000001</v>
      </c>
      <c r="E16" s="12">
        <f>'[1]5.1'!E16</f>
        <v>1007</v>
      </c>
      <c r="F16" s="13">
        <f>'[1]5.1'!F16</f>
        <v>7451.8000000000011</v>
      </c>
      <c r="G16" s="11">
        <f>'[2]4.1'!F16</f>
        <v>2693</v>
      </c>
      <c r="H16" s="12">
        <f>'[2]4.1'!I16</f>
        <v>15080.8</v>
      </c>
      <c r="I16" s="12">
        <f>'[2]4.1'!F41</f>
        <v>2041</v>
      </c>
      <c r="J16" s="13">
        <f>'[2]4.1'!I41</f>
        <v>11429.599999999999</v>
      </c>
      <c r="K16" s="11">
        <f>'[3]4.1'!F16</f>
        <v>2964</v>
      </c>
      <c r="L16" s="12">
        <f>'[3]4.1'!I16</f>
        <v>16598.399999999998</v>
      </c>
      <c r="M16" s="12">
        <f>'[3]4.1'!F41</f>
        <v>1865</v>
      </c>
      <c r="N16" s="13">
        <f>'[3]4.1'!I41</f>
        <v>10444</v>
      </c>
      <c r="O16" s="14">
        <f>'[4]4.1'!F16</f>
        <v>36773</v>
      </c>
      <c r="P16" s="12">
        <f>'[4]4.1'!I16</f>
        <v>272120.2</v>
      </c>
      <c r="Q16" s="15">
        <f>'[4]4.1'!F41</f>
        <v>24081</v>
      </c>
      <c r="R16" s="13">
        <f>'[4]4.1'!I41</f>
        <v>178199.40000000002</v>
      </c>
      <c r="S16" s="14">
        <f>'[5]4.1'!F16</f>
        <v>37816</v>
      </c>
      <c r="T16" s="12">
        <f>'[5]4.1'!I16</f>
        <v>279838.40000000002</v>
      </c>
      <c r="U16" s="15">
        <f>'[5]4.1'!F41</f>
        <v>25143</v>
      </c>
      <c r="V16" s="13">
        <f>'[5]4.1'!I41</f>
        <v>186058.2</v>
      </c>
    </row>
    <row r="17" spans="1:66" ht="12.75" customHeight="1" x14ac:dyDescent="0.3">
      <c r="A17" s="7">
        <v>3</v>
      </c>
      <c r="B17" s="10" t="s">
        <v>14</v>
      </c>
      <c r="C17" s="11">
        <f>'[1]5.1'!C17</f>
        <v>86</v>
      </c>
      <c r="D17" s="12">
        <f>'[1]5.1'!D17</f>
        <v>481.59999999999991</v>
      </c>
      <c r="E17" s="12">
        <f>'[1]5.1'!E17</f>
        <v>85</v>
      </c>
      <c r="F17" s="13">
        <f>'[1]5.1'!F17</f>
        <v>476</v>
      </c>
      <c r="G17" s="11">
        <f>'[2]4.1'!F17</f>
        <v>18828</v>
      </c>
      <c r="H17" s="12">
        <f>'[2]4.1'!I17</f>
        <v>208990.80000000005</v>
      </c>
      <c r="I17" s="12">
        <f>'[2]4.1'!F42</f>
        <v>13815</v>
      </c>
      <c r="J17" s="13">
        <f>'[2]4.1'!I42</f>
        <v>153346.5</v>
      </c>
      <c r="K17" s="11">
        <f>'[3]4.1'!F17</f>
        <v>19227</v>
      </c>
      <c r="L17" s="12">
        <f>'[3]4.1'!I17</f>
        <v>213419.7</v>
      </c>
      <c r="M17" s="12">
        <f>'[3]4.1'!F42</f>
        <v>14270</v>
      </c>
      <c r="N17" s="13">
        <f>'[3]4.1'!I42</f>
        <v>158397</v>
      </c>
      <c r="O17" s="14">
        <f>'[4]4.1'!F17</f>
        <v>2419</v>
      </c>
      <c r="P17" s="12">
        <f>'[4]4.1'!I17</f>
        <v>13546.399999999998</v>
      </c>
      <c r="Q17" s="15">
        <f>'[4]4.1'!F42</f>
        <v>1943</v>
      </c>
      <c r="R17" s="13">
        <f>'[4]4.1'!I42</f>
        <v>10880.8</v>
      </c>
      <c r="S17" s="14">
        <f>'[5]4.1'!F17</f>
        <v>2576</v>
      </c>
      <c r="T17" s="12">
        <f>'[5]4.1'!I17</f>
        <v>14425.599999999999</v>
      </c>
      <c r="U17" s="15">
        <f>'[5]4.1'!F42</f>
        <v>1663</v>
      </c>
      <c r="V17" s="13">
        <f>'[5]4.1'!I42</f>
        <v>9312.7999999999993</v>
      </c>
    </row>
    <row r="18" spans="1:66" ht="12.75" customHeight="1" x14ac:dyDescent="0.3">
      <c r="A18" s="7">
        <v>4</v>
      </c>
      <c r="B18" s="16" t="s">
        <v>15</v>
      </c>
      <c r="C18" s="11">
        <f>'[1]5.1'!C18</f>
        <v>546</v>
      </c>
      <c r="D18" s="12">
        <f>'[1]5.1'!D18</f>
        <v>6060.6</v>
      </c>
      <c r="E18" s="12">
        <f>'[1]5.1'!E18</f>
        <v>572</v>
      </c>
      <c r="F18" s="13">
        <f>'[1]5.1'!F18</f>
        <v>6349.2000000000007</v>
      </c>
      <c r="G18" s="11">
        <f>'[2]4.1'!F18</f>
        <v>566</v>
      </c>
      <c r="H18" s="12">
        <f>'[2]4.1'!I18</f>
        <v>4188.4000000000005</v>
      </c>
      <c r="I18" s="12">
        <f>'[2]4.1'!F43</f>
        <v>538</v>
      </c>
      <c r="J18" s="13">
        <f>'[2]4.1'!I43</f>
        <v>3981.2</v>
      </c>
      <c r="K18" s="11">
        <f>'[3]4.1'!F18</f>
        <v>686</v>
      </c>
      <c r="L18" s="12">
        <f>'[3]4.1'!I18</f>
        <v>5076.3999999999996</v>
      </c>
      <c r="M18" s="12">
        <f>'[3]4.1'!F43</f>
        <v>635</v>
      </c>
      <c r="N18" s="13">
        <f>'[3]4.1'!I43</f>
        <v>4699</v>
      </c>
      <c r="O18" s="14">
        <f>'[4]4.1'!F18</f>
        <v>20189</v>
      </c>
      <c r="P18" s="12">
        <f>'[4]4.1'!I18</f>
        <v>224097.90000000002</v>
      </c>
      <c r="Q18" s="15">
        <f>'[4]4.1'!F43</f>
        <v>15206</v>
      </c>
      <c r="R18" s="13">
        <f>'[4]4.1'!I43</f>
        <v>168786.60000000003</v>
      </c>
      <c r="S18" s="14">
        <f>'[5]4.1'!F18</f>
        <v>18321</v>
      </c>
      <c r="T18" s="12">
        <f>'[5]4.1'!I18</f>
        <v>203363.10000000003</v>
      </c>
      <c r="U18" s="15">
        <f>'[5]4.1'!F43</f>
        <v>13816</v>
      </c>
      <c r="V18" s="13">
        <f>'[5]4.1'!I43</f>
        <v>153357.60000000003</v>
      </c>
    </row>
    <row r="19" spans="1:66" ht="12.75" customHeight="1" x14ac:dyDescent="0.3">
      <c r="A19" s="7">
        <v>5</v>
      </c>
      <c r="B19" s="16" t="s">
        <v>16</v>
      </c>
      <c r="C19" s="11">
        <f>'[1]5.1'!C19</f>
        <v>45</v>
      </c>
      <c r="D19" s="12">
        <f>'[1]5.1'!D19</f>
        <v>333</v>
      </c>
      <c r="E19" s="12">
        <f>'[1]5.1'!E19</f>
        <v>23</v>
      </c>
      <c r="F19" s="13">
        <f>'[1]5.1'!F19</f>
        <v>170.2</v>
      </c>
      <c r="G19" s="11">
        <f>'[2]4.1'!F19</f>
        <v>11974</v>
      </c>
      <c r="H19" s="12">
        <f>'[2]4.1'!I19</f>
        <v>177215.2</v>
      </c>
      <c r="I19" s="12">
        <f>'[2]4.1'!F44</f>
        <v>9364</v>
      </c>
      <c r="J19" s="13">
        <f>'[2]4.1'!I44</f>
        <v>138587.20000000001</v>
      </c>
      <c r="K19" s="11">
        <f>'[3]4.1'!F19</f>
        <v>11435</v>
      </c>
      <c r="L19" s="12">
        <f>'[3]4.1'!I19</f>
        <v>169238</v>
      </c>
      <c r="M19" s="12">
        <f>'[3]4.1'!F44</f>
        <v>9086</v>
      </c>
      <c r="N19" s="13">
        <f>'[3]4.1'!I44</f>
        <v>134472.80000000002</v>
      </c>
      <c r="O19" s="14">
        <f>'[4]4.1'!F19</f>
        <v>465</v>
      </c>
      <c r="P19" s="12">
        <f>'[4]4.1'!I19</f>
        <v>3441</v>
      </c>
      <c r="Q19" s="15">
        <f>'[4]4.1'!F44</f>
        <v>574</v>
      </c>
      <c r="R19" s="13">
        <f>'[4]4.1'!I44</f>
        <v>4247.6000000000004</v>
      </c>
      <c r="S19" s="14">
        <f>'[5]4.1'!F19</f>
        <v>453</v>
      </c>
      <c r="T19" s="12">
        <f>'[5]4.1'!I19</f>
        <v>3352.2000000000003</v>
      </c>
      <c r="U19" s="15">
        <f>'[5]4.1'!F44</f>
        <v>381</v>
      </c>
      <c r="V19" s="13">
        <f>'[5]4.1'!I44</f>
        <v>2819.4</v>
      </c>
    </row>
    <row r="20" spans="1:66" ht="12.75" customHeight="1" x14ac:dyDescent="0.3">
      <c r="A20" s="7">
        <v>6</v>
      </c>
      <c r="B20" s="16" t="s">
        <v>17</v>
      </c>
      <c r="C20" s="11">
        <f>'[1]5.1'!C20</f>
        <v>360</v>
      </c>
      <c r="D20" s="12">
        <f>'[1]5.1'!D20</f>
        <v>5328</v>
      </c>
      <c r="E20" s="12">
        <f>'[1]5.1'!E20</f>
        <v>473</v>
      </c>
      <c r="F20" s="13">
        <f>'[1]5.1'!F20</f>
        <v>7000.4000000000005</v>
      </c>
      <c r="G20" s="11">
        <f>'[2]4.1'!F20</f>
        <v>6849</v>
      </c>
      <c r="H20" s="12">
        <f>'[2]4.1'!I20</f>
        <v>126706.5</v>
      </c>
      <c r="I20" s="12">
        <f>'[2]4.1'!F45</f>
        <v>5088</v>
      </c>
      <c r="J20" s="13">
        <f>'[2]4.1'!I45</f>
        <v>94128</v>
      </c>
      <c r="K20" s="11">
        <f>'[3]4.1'!F20</f>
        <v>6368</v>
      </c>
      <c r="L20" s="12">
        <f>'[3]4.1'!I20</f>
        <v>117808</v>
      </c>
      <c r="M20" s="12">
        <f>'[3]4.1'!F45</f>
        <v>4591</v>
      </c>
      <c r="N20" s="13">
        <f>'[3]4.1'!I45</f>
        <v>84933.5</v>
      </c>
      <c r="O20" s="14">
        <f>'[4]4.1'!F20</f>
        <v>11372</v>
      </c>
      <c r="P20" s="12">
        <f>'[4]4.1'!I20</f>
        <v>168305.6</v>
      </c>
      <c r="Q20" s="15">
        <f>'[4]4.1'!F45</f>
        <v>9509</v>
      </c>
      <c r="R20" s="13">
        <f>'[4]4.1'!I45</f>
        <v>140733.20000000001</v>
      </c>
      <c r="S20" s="14">
        <f>'[5]4.1'!F20</f>
        <v>11497</v>
      </c>
      <c r="T20" s="12">
        <f>'[5]4.1'!I20</f>
        <v>170155.6</v>
      </c>
      <c r="U20" s="15">
        <f>'[5]4.1'!F45</f>
        <v>9119</v>
      </c>
      <c r="V20" s="13">
        <f>'[5]4.1'!I45</f>
        <v>134961.20000000001</v>
      </c>
    </row>
    <row r="21" spans="1:66" ht="12.75" customHeight="1" x14ac:dyDescent="0.3">
      <c r="A21" s="7">
        <v>7</v>
      </c>
      <c r="B21" s="17" t="s">
        <v>18</v>
      </c>
      <c r="C21" s="11">
        <f>'[1]5.1'!C21</f>
        <v>181</v>
      </c>
      <c r="D21" s="12">
        <f>'[1]5.1'!D21</f>
        <v>3348.5</v>
      </c>
      <c r="E21" s="12">
        <f>'[1]5.1'!E21</f>
        <v>198</v>
      </c>
      <c r="F21" s="13">
        <f>'[1]5.1'!F21</f>
        <v>3663</v>
      </c>
      <c r="G21" s="11">
        <f>'[2]4.1'!F21</f>
        <v>11573</v>
      </c>
      <c r="H21" s="12">
        <f>'[2]4.1'!I21</f>
        <v>256920.60000000003</v>
      </c>
      <c r="I21" s="12">
        <f>'[2]4.1'!F46</f>
        <v>6854</v>
      </c>
      <c r="J21" s="13">
        <f>'[2]4.1'!I46</f>
        <v>152158.80000000002</v>
      </c>
      <c r="K21" s="11">
        <f>'[3]4.1'!F21</f>
        <v>13387</v>
      </c>
      <c r="L21" s="12">
        <f>'[3]4.1'!I21</f>
        <v>297191.40000000002</v>
      </c>
      <c r="M21" s="12">
        <f>'[3]4.1'!F46</f>
        <v>7693</v>
      </c>
      <c r="N21" s="13">
        <f>'[3]4.1'!I46</f>
        <v>170784.60000000003</v>
      </c>
      <c r="O21" s="14">
        <f>'[4]4.1'!F21</f>
        <v>5389</v>
      </c>
      <c r="P21" s="12">
        <f>'[4]4.1'!I21</f>
        <v>99696.5</v>
      </c>
      <c r="Q21" s="15">
        <f>'[4]4.1'!F46</f>
        <v>3878</v>
      </c>
      <c r="R21" s="13">
        <f>'[4]4.1'!I46</f>
        <v>71743</v>
      </c>
      <c r="S21" s="14">
        <f>'[5]4.1'!F21</f>
        <v>5374</v>
      </c>
      <c r="T21" s="12">
        <f>'[5]4.1'!I21</f>
        <v>99419</v>
      </c>
      <c r="U21" s="15">
        <f>'[5]4.1'!F46</f>
        <v>3759</v>
      </c>
      <c r="V21" s="13">
        <f>'[5]4.1'!I46</f>
        <v>69541.5</v>
      </c>
    </row>
    <row r="22" spans="1:66" ht="12.75" customHeight="1" x14ac:dyDescent="0.3">
      <c r="A22" s="7">
        <v>8</v>
      </c>
      <c r="B22" s="17" t="s">
        <v>18</v>
      </c>
      <c r="C22" s="11">
        <f>'[1]5.1'!C22</f>
        <v>301</v>
      </c>
      <c r="D22" s="12">
        <f>'[1]5.1'!D22</f>
        <v>6682.2000000000007</v>
      </c>
      <c r="E22" s="12">
        <f>'[1]5.1'!E22</f>
        <v>297</v>
      </c>
      <c r="F22" s="13">
        <f>'[1]5.1'!F22</f>
        <v>6593.4000000000015</v>
      </c>
      <c r="G22" s="11">
        <f>'[2]4.1'!F22</f>
        <v>0</v>
      </c>
      <c r="H22" s="12">
        <f>'[2]4.1'!I22</f>
        <v>0</v>
      </c>
      <c r="I22" s="12">
        <f>'[2]4.1'!F47</f>
        <v>0</v>
      </c>
      <c r="J22" s="13">
        <f>'[2]4.1'!I47</f>
        <v>0</v>
      </c>
      <c r="K22" s="11">
        <f>'[3]4.1'!F22</f>
        <v>0</v>
      </c>
      <c r="L22" s="12">
        <f>'[3]4.1'!I22</f>
        <v>0</v>
      </c>
      <c r="M22" s="12">
        <f>'[3]4.1'!F47</f>
        <v>0</v>
      </c>
      <c r="N22" s="13">
        <f>'[3]4.1'!I47</f>
        <v>0</v>
      </c>
      <c r="O22" s="14">
        <f>'[4]4.1'!F22</f>
        <v>13861</v>
      </c>
      <c r="P22" s="12">
        <f>'[4]4.1'!I22</f>
        <v>307714.20000000007</v>
      </c>
      <c r="Q22" s="15">
        <f>'[4]4.1'!F47</f>
        <v>7081</v>
      </c>
      <c r="R22" s="13">
        <f>'[4]4.1'!I47</f>
        <v>157198.20000000001</v>
      </c>
      <c r="S22" s="14">
        <f>'[5]4.1'!F22</f>
        <v>12586</v>
      </c>
      <c r="T22" s="12">
        <f>'[5]4.1'!I22</f>
        <v>279409.20000000007</v>
      </c>
      <c r="U22" s="15">
        <f>'[5]4.1'!F47</f>
        <v>6788</v>
      </c>
      <c r="V22" s="13">
        <f>'[5]4.1'!I47</f>
        <v>150693.60000000003</v>
      </c>
    </row>
    <row r="23" spans="1:66" ht="12.75" customHeight="1" x14ac:dyDescent="0.3">
      <c r="A23" s="7" t="s">
        <v>19</v>
      </c>
      <c r="B23" s="16" t="s">
        <v>18</v>
      </c>
      <c r="C23" s="11">
        <f>'[1]5.1'!C23</f>
        <v>0</v>
      </c>
      <c r="D23" s="12">
        <f>'[1]5.1'!D23</f>
        <v>0</v>
      </c>
      <c r="E23" s="12">
        <f>'[1]5.1'!E23</f>
        <v>0</v>
      </c>
      <c r="F23" s="13">
        <f>'[1]5.1'!F23</f>
        <v>0</v>
      </c>
      <c r="G23" s="11">
        <f>'[2]4.1'!F23</f>
        <v>0</v>
      </c>
      <c r="H23" s="12">
        <f>'[2]4.1'!I23</f>
        <v>0</v>
      </c>
      <c r="I23" s="12">
        <f>'[2]4.1'!F48</f>
        <v>0</v>
      </c>
      <c r="J23" s="13">
        <f>'[2]4.1'!I48</f>
        <v>0</v>
      </c>
      <c r="K23" s="11">
        <f>'[3]4.1'!F23</f>
        <v>0</v>
      </c>
      <c r="L23" s="12">
        <f>'[3]4.1'!I23</f>
        <v>0</v>
      </c>
      <c r="M23" s="12">
        <f>'[3]4.1'!F48</f>
        <v>0</v>
      </c>
      <c r="N23" s="13">
        <f>'[3]4.1'!I48</f>
        <v>0</v>
      </c>
      <c r="O23" s="14">
        <f>'[4]4.1'!F23</f>
        <v>0</v>
      </c>
      <c r="P23" s="12">
        <f>'[4]4.1'!I23</f>
        <v>0</v>
      </c>
      <c r="Q23" s="15">
        <f>'[4]4.1'!F48</f>
        <v>0</v>
      </c>
      <c r="R23" s="13">
        <f>'[4]4.1'!I48</f>
        <v>0</v>
      </c>
      <c r="S23" s="14">
        <f>'[5]4.1'!F23</f>
        <v>0</v>
      </c>
      <c r="T23" s="12">
        <f>'[5]4.1'!I23</f>
        <v>0</v>
      </c>
      <c r="U23" s="15">
        <f>'[5]4.1'!F48</f>
        <v>0</v>
      </c>
      <c r="V23" s="13">
        <f>'[5]4.1'!I48</f>
        <v>0</v>
      </c>
    </row>
    <row r="24" spans="1:66" ht="12.75" customHeight="1" x14ac:dyDescent="0.3">
      <c r="A24" s="7" t="s">
        <v>20</v>
      </c>
      <c r="B24" s="16" t="s">
        <v>18</v>
      </c>
      <c r="C24" s="11">
        <f>'[1]5.1'!C24</f>
        <v>0</v>
      </c>
      <c r="D24" s="12">
        <f>'[1]5.1'!D24</f>
        <v>0</v>
      </c>
      <c r="E24" s="12">
        <f>'[1]5.1'!E24</f>
        <v>0</v>
      </c>
      <c r="F24" s="13">
        <f>'[1]5.1'!F24</f>
        <v>0</v>
      </c>
      <c r="G24" s="11">
        <f>'[2]4.1'!F24</f>
        <v>0</v>
      </c>
      <c r="H24" s="12">
        <f>'[2]4.1'!I24</f>
        <v>0</v>
      </c>
      <c r="I24" s="12">
        <f>'[2]4.1'!F49</f>
        <v>0</v>
      </c>
      <c r="J24" s="13">
        <f>'[2]4.1'!I49</f>
        <v>0</v>
      </c>
      <c r="K24" s="11">
        <f>'[3]4.1'!F24</f>
        <v>0</v>
      </c>
      <c r="L24" s="12">
        <f>'[3]4.1'!I24</f>
        <v>0</v>
      </c>
      <c r="M24" s="12">
        <f>'[3]4.1'!F49</f>
        <v>0</v>
      </c>
      <c r="N24" s="13">
        <f>'[3]4.1'!I49</f>
        <v>0</v>
      </c>
      <c r="O24" s="14">
        <f>'[4]4.1'!F24</f>
        <v>0</v>
      </c>
      <c r="P24" s="12">
        <f>'[4]4.1'!I24</f>
        <v>0</v>
      </c>
      <c r="Q24" s="15">
        <f>'[4]4.1'!F49</f>
        <v>0</v>
      </c>
      <c r="R24" s="13">
        <f>'[4]4.1'!I49</f>
        <v>0</v>
      </c>
      <c r="S24" s="14">
        <f>'[5]4.1'!F24</f>
        <v>0</v>
      </c>
      <c r="T24" s="12">
        <f>'[5]4.1'!I24</f>
        <v>0</v>
      </c>
      <c r="U24" s="15">
        <f>'[5]4.1'!F49</f>
        <v>0</v>
      </c>
      <c r="V24" s="13">
        <f>'[5]4.1'!I49</f>
        <v>0</v>
      </c>
    </row>
    <row r="25" spans="1:66" ht="12.75" customHeight="1" x14ac:dyDescent="0.3">
      <c r="A25" s="7" t="s">
        <v>21</v>
      </c>
      <c r="B25" s="16" t="s">
        <v>18</v>
      </c>
      <c r="C25" s="11">
        <f>'[1]5.1'!C25</f>
        <v>0</v>
      </c>
      <c r="D25" s="12">
        <f>'[1]5.1'!D25</f>
        <v>0</v>
      </c>
      <c r="E25" s="12">
        <f>'[1]5.1'!E25</f>
        <v>0</v>
      </c>
      <c r="F25" s="13">
        <f>'[1]5.1'!F25</f>
        <v>0</v>
      </c>
      <c r="G25" s="11">
        <f>'[2]4.1'!F25</f>
        <v>0</v>
      </c>
      <c r="H25" s="12">
        <f>'[2]4.1'!I25</f>
        <v>0</v>
      </c>
      <c r="I25" s="12">
        <f>'[2]4.1'!F50</f>
        <v>0</v>
      </c>
      <c r="J25" s="13">
        <f>'[2]4.1'!I50</f>
        <v>0</v>
      </c>
      <c r="K25" s="11">
        <f>'[3]4.1'!F25</f>
        <v>0</v>
      </c>
      <c r="L25" s="12">
        <f>'[3]4.1'!I25</f>
        <v>0</v>
      </c>
      <c r="M25" s="12">
        <f>'[3]4.1'!F50</f>
        <v>0</v>
      </c>
      <c r="N25" s="13">
        <f>'[3]4.1'!I50</f>
        <v>0</v>
      </c>
      <c r="O25" s="14">
        <f>'[4]4.1'!F25</f>
        <v>0</v>
      </c>
      <c r="P25" s="12">
        <f>'[4]4.1'!I25</f>
        <v>0</v>
      </c>
      <c r="Q25" s="15">
        <f>'[4]4.1'!F50</f>
        <v>0</v>
      </c>
      <c r="R25" s="13">
        <f>'[4]4.1'!I50</f>
        <v>0</v>
      </c>
      <c r="S25" s="14">
        <f>'[5]4.1'!F25</f>
        <v>0</v>
      </c>
      <c r="T25" s="12">
        <f>'[5]4.1'!I25</f>
        <v>0</v>
      </c>
      <c r="U25" s="15">
        <f>'[5]4.1'!F50</f>
        <v>0</v>
      </c>
      <c r="V25" s="13">
        <f>'[5]4.1'!I50</f>
        <v>0</v>
      </c>
    </row>
    <row r="26" spans="1:66" ht="12.75" customHeight="1" x14ac:dyDescent="0.3">
      <c r="A26" s="7" t="s">
        <v>22</v>
      </c>
      <c r="B26" s="16" t="s">
        <v>18</v>
      </c>
      <c r="C26" s="11">
        <f>'[1]5.1'!C26</f>
        <v>0</v>
      </c>
      <c r="D26" s="12">
        <f>'[1]5.1'!D26</f>
        <v>0</v>
      </c>
      <c r="E26" s="12">
        <f>'[1]5.1'!E26</f>
        <v>0</v>
      </c>
      <c r="F26" s="13">
        <f>'[1]5.1'!F26</f>
        <v>0</v>
      </c>
      <c r="G26" s="11">
        <f>'[2]4.1'!F26</f>
        <v>2970</v>
      </c>
      <c r="H26" s="12">
        <f>'[2]4.1'!I26</f>
        <v>10989</v>
      </c>
      <c r="I26" s="12">
        <f>'[2]4.1'!F51</f>
        <v>1651</v>
      </c>
      <c r="J26" s="13">
        <f>'[2]4.1'!I51</f>
        <v>6108.7000000000007</v>
      </c>
      <c r="K26" s="11">
        <f>'[3]4.1'!F26</f>
        <v>3940</v>
      </c>
      <c r="L26" s="12">
        <f>'[3]4.1'!I26</f>
        <v>14578</v>
      </c>
      <c r="M26" s="12">
        <f>'[3]4.1'!F51</f>
        <v>1733</v>
      </c>
      <c r="N26" s="13">
        <f>'[3]4.1'!I51</f>
        <v>6412.1</v>
      </c>
      <c r="O26" s="14">
        <f>'[4]4.1'!F26</f>
        <v>0</v>
      </c>
      <c r="P26" s="12">
        <f>'[4]4.1'!I26</f>
        <v>0</v>
      </c>
      <c r="Q26" s="15">
        <f>'[4]4.1'!F51</f>
        <v>0</v>
      </c>
      <c r="R26" s="13">
        <f>'[4]4.1'!I51</f>
        <v>0</v>
      </c>
      <c r="S26" s="14">
        <f>'[5]4.1'!F26</f>
        <v>0</v>
      </c>
      <c r="T26" s="12">
        <f>'[5]4.1'!I26</f>
        <v>0</v>
      </c>
      <c r="U26" s="15">
        <f>'[5]4.1'!F51</f>
        <v>0</v>
      </c>
      <c r="V26" s="13">
        <f>'[5]4.1'!I51</f>
        <v>0</v>
      </c>
    </row>
    <row r="27" spans="1:66" ht="12.75" customHeight="1" x14ac:dyDescent="0.3">
      <c r="A27" s="7" t="s">
        <v>23</v>
      </c>
      <c r="B27" s="16" t="s">
        <v>24</v>
      </c>
      <c r="C27" s="11">
        <f>'[1]5.1'!C27</f>
        <v>108</v>
      </c>
      <c r="D27" s="12">
        <f>'[1]5.1'!D27</f>
        <v>399.6</v>
      </c>
      <c r="E27" s="12">
        <f>'[1]5.1'!E27</f>
        <v>51</v>
      </c>
      <c r="F27" s="13">
        <f>'[1]5.1'!F27</f>
        <v>188.70000000000002</v>
      </c>
      <c r="G27" s="11">
        <f>'[2]4.1'!F27</f>
        <v>9904</v>
      </c>
      <c r="H27" s="12">
        <f>'[2]4.1'!I27</f>
        <v>18817.599999999999</v>
      </c>
      <c r="I27" s="12">
        <f>'[2]4.1'!F52</f>
        <v>6288</v>
      </c>
      <c r="J27" s="13">
        <f>'[2]4.1'!I52</f>
        <v>11947.2</v>
      </c>
      <c r="K27" s="11">
        <f>'[3]4.1'!F27</f>
        <v>12241</v>
      </c>
      <c r="L27" s="12">
        <f>'[3]4.1'!I27</f>
        <v>23257.9</v>
      </c>
      <c r="M27" s="12">
        <f>'[3]4.1'!F52</f>
        <v>7867</v>
      </c>
      <c r="N27" s="13">
        <f>'[3]4.1'!I52</f>
        <v>14947.300000000001</v>
      </c>
      <c r="O27" s="14">
        <f>'[4]4.1'!F27</f>
        <v>4608</v>
      </c>
      <c r="P27" s="12">
        <f>'[4]4.1'!I27</f>
        <v>17049.599999999999</v>
      </c>
      <c r="Q27" s="15">
        <f>'[4]4.1'!F52</f>
        <v>2296</v>
      </c>
      <c r="R27" s="13">
        <f>'[4]4.1'!I52</f>
        <v>8495.2000000000007</v>
      </c>
      <c r="S27" s="14">
        <f>'[5]4.1'!F27</f>
        <v>3716</v>
      </c>
      <c r="T27" s="12">
        <f>'[5]4.1'!I27</f>
        <v>13749.2</v>
      </c>
      <c r="U27" s="15">
        <f>'[5]4.1'!F52</f>
        <v>1926</v>
      </c>
      <c r="V27" s="13">
        <f>'[5]4.1'!I52</f>
        <v>7126.2</v>
      </c>
      <c r="W27"/>
      <c r="X27"/>
      <c r="Y27"/>
      <c r="Z27"/>
      <c r="AA27"/>
    </row>
    <row r="28" spans="1:66" ht="12.75" customHeight="1" x14ac:dyDescent="0.3">
      <c r="A28" s="7">
        <v>9</v>
      </c>
      <c r="B28" s="16" t="s">
        <v>25</v>
      </c>
      <c r="C28" s="11">
        <f>'[1]5.1'!C28</f>
        <v>312</v>
      </c>
      <c r="D28" s="12">
        <f>'[1]5.1'!D28</f>
        <v>592.80000000000007</v>
      </c>
      <c r="E28" s="12">
        <f>'[1]5.1'!E28</f>
        <v>229</v>
      </c>
      <c r="F28" s="13">
        <f>'[1]5.1'!F28</f>
        <v>435.1</v>
      </c>
      <c r="G28" s="11">
        <f>'[2]4.1'!F28</f>
        <v>350473</v>
      </c>
      <c r="H28" s="12">
        <f>'[2]4.1'!I28</f>
        <v>2006886.4000000001</v>
      </c>
      <c r="I28" s="12">
        <f>'[2]4.1'!F53</f>
        <v>243907</v>
      </c>
      <c r="J28" s="13">
        <f>'[2]4.1'!I53</f>
        <v>1393612.5999999999</v>
      </c>
      <c r="K28" s="11">
        <f>'[3]4.1'!F28</f>
        <v>369763</v>
      </c>
      <c r="L28" s="12">
        <f>'[3]4.1'!I28</f>
        <v>2099583.4</v>
      </c>
      <c r="M28" s="12">
        <f>'[3]4.1'!F53</f>
        <v>251171</v>
      </c>
      <c r="N28" s="13">
        <f>'[3]4.1'!I53</f>
        <v>1423158.8000000003</v>
      </c>
      <c r="O28" s="14">
        <f>'[4]4.1'!F28</f>
        <v>13028</v>
      </c>
      <c r="P28" s="12">
        <f>'[4]4.1'!I28</f>
        <v>24753.200000000001</v>
      </c>
      <c r="Q28" s="15">
        <f>'[4]4.1'!F53</f>
        <v>7900</v>
      </c>
      <c r="R28" s="13">
        <f>'[4]4.1'!I53</f>
        <v>15010</v>
      </c>
      <c r="S28" s="14">
        <f>'[5]4.1'!F28</f>
        <v>13851</v>
      </c>
      <c r="T28" s="12">
        <f>'[5]4.1'!I28</f>
        <v>26316.9</v>
      </c>
      <c r="U28" s="15">
        <f>'[5]4.1'!F53</f>
        <v>8618</v>
      </c>
      <c r="V28" s="13">
        <f>'[5]4.1'!I53</f>
        <v>16374.2</v>
      </c>
      <c r="W28"/>
      <c r="X28"/>
      <c r="Y28"/>
      <c r="Z28"/>
      <c r="AA28"/>
    </row>
    <row r="29" spans="1:66" s="5" customFormat="1" ht="13.5" thickBot="1" x14ac:dyDescent="0.35">
      <c r="A29" s="142" t="s">
        <v>26</v>
      </c>
      <c r="B29" s="143"/>
      <c r="C29" s="18">
        <f t="shared" ref="C29:V29" si="0">SUM(C15:C28)</f>
        <v>10143</v>
      </c>
      <c r="D29" s="19">
        <f t="shared" si="0"/>
        <v>59486.299999999996</v>
      </c>
      <c r="E29" s="19">
        <f t="shared" si="0"/>
        <v>7148</v>
      </c>
      <c r="F29" s="20">
        <f t="shared" si="0"/>
        <v>47915.9</v>
      </c>
      <c r="G29" s="18">
        <f t="shared" si="0"/>
        <v>451789</v>
      </c>
      <c r="H29" s="19">
        <f t="shared" si="0"/>
        <v>3091891.9000000004</v>
      </c>
      <c r="I29" s="19">
        <f t="shared" si="0"/>
        <v>313420</v>
      </c>
      <c r="J29" s="20">
        <f t="shared" si="0"/>
        <v>2141967.4</v>
      </c>
      <c r="K29" s="18">
        <f t="shared" si="0"/>
        <v>476284</v>
      </c>
      <c r="L29" s="19">
        <f t="shared" si="0"/>
        <v>3225171.4</v>
      </c>
      <c r="M29" s="19">
        <f t="shared" si="0"/>
        <v>321985</v>
      </c>
      <c r="N29" s="20">
        <f t="shared" si="0"/>
        <v>2178996.7000000002</v>
      </c>
      <c r="O29" s="21">
        <f t="shared" si="0"/>
        <v>362357</v>
      </c>
      <c r="P29" s="22">
        <f t="shared" si="0"/>
        <v>2071460.7000000004</v>
      </c>
      <c r="Q29" s="22">
        <f t="shared" si="0"/>
        <v>246822</v>
      </c>
      <c r="R29" s="23">
        <f t="shared" si="0"/>
        <v>1400403.8</v>
      </c>
      <c r="S29" s="21">
        <f t="shared" si="0"/>
        <v>395164</v>
      </c>
      <c r="T29" s="22">
        <f t="shared" si="0"/>
        <v>2159233.0000000005</v>
      </c>
      <c r="U29" s="22">
        <f t="shared" si="0"/>
        <v>274090</v>
      </c>
      <c r="V29" s="23">
        <f t="shared" si="0"/>
        <v>1480889.6</v>
      </c>
      <c r="W29"/>
      <c r="X29"/>
      <c r="Y29"/>
      <c r="Z29"/>
      <c r="AA29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2.75" customHeight="1" x14ac:dyDescent="0.3">
      <c r="A30" s="24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/>
      <c r="X30"/>
      <c r="Y30"/>
      <c r="Z30"/>
      <c r="AA30"/>
    </row>
    <row r="31" spans="1:66" ht="12.75" customHeight="1" x14ac:dyDescent="0.3">
      <c r="D31" s="25"/>
      <c r="E31" s="25"/>
      <c r="F31" s="25"/>
      <c r="H31" s="25"/>
      <c r="I31" s="25"/>
      <c r="J31" s="25"/>
      <c r="L31" s="25"/>
      <c r="M31" s="25"/>
      <c r="N31" s="25"/>
      <c r="P31" s="25"/>
      <c r="Q31" s="25"/>
      <c r="R31" s="25"/>
      <c r="T31" s="25"/>
      <c r="U31" s="25"/>
      <c r="V31" s="25"/>
      <c r="W31"/>
      <c r="X31"/>
      <c r="Y31"/>
      <c r="Z31"/>
      <c r="AA31"/>
    </row>
    <row r="32" spans="1:66" ht="12.75" customHeight="1" x14ac:dyDescent="0.3">
      <c r="D32" s="25"/>
      <c r="E32" s="25"/>
      <c r="F32" s="25"/>
      <c r="H32" s="25"/>
      <c r="I32" s="25"/>
      <c r="J32" s="25"/>
      <c r="L32" s="25"/>
      <c r="M32" s="25"/>
      <c r="N32" s="25"/>
      <c r="P32" s="25"/>
      <c r="Q32" s="25"/>
      <c r="R32" s="25"/>
      <c r="T32" s="25"/>
      <c r="U32" s="25"/>
      <c r="V32" s="25"/>
      <c r="W32"/>
      <c r="X32"/>
      <c r="Y32"/>
      <c r="Z32"/>
      <c r="AA32"/>
    </row>
    <row r="33" spans="23:27" x14ac:dyDescent="0.25">
      <c r="W33"/>
      <c r="X33"/>
      <c r="Y33"/>
      <c r="Z33"/>
      <c r="AA33"/>
    </row>
    <row r="34" spans="23:27" x14ac:dyDescent="0.25">
      <c r="W34"/>
      <c r="X34"/>
      <c r="Y34"/>
      <c r="Z34"/>
      <c r="AA34"/>
    </row>
    <row r="35" spans="23:27" x14ac:dyDescent="0.25">
      <c r="W35"/>
      <c r="X35"/>
      <c r="Y35"/>
      <c r="Z35"/>
      <c r="AA35"/>
    </row>
    <row r="36" spans="23:27" x14ac:dyDescent="0.25">
      <c r="W36"/>
      <c r="X36"/>
      <c r="Y36"/>
      <c r="Z36"/>
      <c r="AA36"/>
    </row>
  </sheetData>
  <mergeCells count="19">
    <mergeCell ref="A29:B29"/>
    <mergeCell ref="G13:H13"/>
    <mergeCell ref="I13:J13"/>
    <mergeCell ref="K13:L13"/>
    <mergeCell ref="M13:N13"/>
    <mergeCell ref="A1:V6"/>
    <mergeCell ref="A7:B7"/>
    <mergeCell ref="A12:B14"/>
    <mergeCell ref="C12:F12"/>
    <mergeCell ref="G12:J12"/>
    <mergeCell ref="K12:N12"/>
    <mergeCell ref="O12:R12"/>
    <mergeCell ref="S12:V12"/>
    <mergeCell ref="C13:D13"/>
    <mergeCell ref="E13:F13"/>
    <mergeCell ref="S13:T13"/>
    <mergeCell ref="U13:V13"/>
    <mergeCell ref="O13:P13"/>
    <mergeCell ref="Q13:R13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007E-EE01-44B2-9FDD-2056D46EEFC0}">
  <dimension ref="A1:DL32"/>
  <sheetViews>
    <sheetView zoomScale="80" zoomScaleNormal="80" zoomScaleSheetLayoutView="75" workbookViewId="0">
      <selection activeCell="CV19" sqref="CV19"/>
    </sheetView>
  </sheetViews>
  <sheetFormatPr defaultColWidth="9.1796875" defaultRowHeight="12.5" x14ac:dyDescent="0.25"/>
  <cols>
    <col min="1" max="1" width="5.54296875" style="2" customWidth="1"/>
    <col min="2" max="2" width="71.1796875" style="2" bestFit="1" customWidth="1"/>
    <col min="3" max="30" width="16.26953125" style="2" customWidth="1"/>
    <col min="31" max="116" width="15.7265625" style="2" customWidth="1"/>
    <col min="117" max="16384" width="9.1796875" style="2"/>
  </cols>
  <sheetData>
    <row r="1" spans="1:116" x14ac:dyDescent="0.2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4"/>
    </row>
    <row r="2" spans="1:116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7"/>
    </row>
    <row r="3" spans="1:116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7"/>
    </row>
    <row r="4" spans="1:116" x14ac:dyDescent="0.25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7"/>
    </row>
    <row r="5" spans="1:116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7"/>
    </row>
    <row r="6" spans="1:116" ht="13" thickBot="1" x14ac:dyDescent="0.3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30"/>
    </row>
    <row r="7" spans="1:116" x14ac:dyDescent="0.25">
      <c r="A7" s="131"/>
      <c r="B7" s="131"/>
      <c r="C7" s="1"/>
      <c r="D7" s="1"/>
      <c r="F7" s="1"/>
      <c r="G7" s="1"/>
      <c r="I7" s="1"/>
      <c r="K7" s="1"/>
      <c r="M7" s="1"/>
      <c r="O7" s="1"/>
      <c r="Q7" s="1"/>
      <c r="S7" s="1"/>
      <c r="U7" s="1"/>
      <c r="W7" s="1"/>
      <c r="Y7" s="1"/>
      <c r="AA7" s="1"/>
    </row>
    <row r="8" spans="1:116" ht="13" x14ac:dyDescent="0.3">
      <c r="A8" s="5" t="s">
        <v>0</v>
      </c>
      <c r="B8" s="5"/>
    </row>
    <row r="9" spans="1:116" x14ac:dyDescent="0.25">
      <c r="A9" s="1"/>
      <c r="B9" s="1"/>
      <c r="C9" s="1"/>
      <c r="D9" s="1"/>
      <c r="F9" s="1"/>
      <c r="G9" s="1"/>
      <c r="I9" s="1"/>
      <c r="K9" s="1"/>
      <c r="M9" s="1"/>
      <c r="O9" s="1"/>
      <c r="Q9" s="1"/>
      <c r="S9" s="1"/>
      <c r="U9" s="1"/>
      <c r="W9" s="1"/>
      <c r="Y9" s="1"/>
      <c r="AA9" s="1"/>
    </row>
    <row r="10" spans="1:116" ht="13" x14ac:dyDescent="0.3">
      <c r="A10" s="5" t="s">
        <v>27</v>
      </c>
      <c r="B10" s="5"/>
      <c r="C10" s="5"/>
      <c r="D10" s="5"/>
      <c r="F10" s="5"/>
      <c r="G10" s="5"/>
      <c r="I10" s="5"/>
      <c r="K10" s="5"/>
      <c r="M10" s="5"/>
      <c r="O10" s="5"/>
      <c r="Q10" s="5"/>
      <c r="S10" s="5"/>
      <c r="U10" s="5"/>
      <c r="W10" s="5"/>
      <c r="Y10" s="5"/>
      <c r="AA10" s="5"/>
    </row>
    <row r="11" spans="1:116" ht="13.5" thickBot="1" x14ac:dyDescent="0.35">
      <c r="C11" s="5"/>
      <c r="D11" s="5"/>
      <c r="F11" s="5"/>
      <c r="G11" s="5"/>
      <c r="I11" s="5"/>
      <c r="K11" s="5"/>
      <c r="M11" s="5"/>
      <c r="O11" s="5"/>
      <c r="Q11" s="5"/>
      <c r="S11" s="5"/>
      <c r="U11" s="5"/>
      <c r="W11" s="5"/>
      <c r="Y11" s="5"/>
      <c r="AA11" s="5"/>
    </row>
    <row r="12" spans="1:116" ht="13" x14ac:dyDescent="0.3">
      <c r="A12" s="132" t="s">
        <v>2</v>
      </c>
      <c r="B12" s="133"/>
      <c r="C12" s="136" t="s">
        <v>28</v>
      </c>
      <c r="D12" s="147"/>
      <c r="E12" s="137"/>
      <c r="F12" s="137"/>
      <c r="G12" s="148"/>
      <c r="H12" s="138"/>
      <c r="I12" s="136" t="s">
        <v>29</v>
      </c>
      <c r="J12" s="147"/>
      <c r="K12" s="137"/>
      <c r="L12" s="137"/>
      <c r="M12" s="148"/>
      <c r="N12" s="138"/>
      <c r="O12" s="136" t="s">
        <v>30</v>
      </c>
      <c r="P12" s="147"/>
      <c r="Q12" s="137"/>
      <c r="R12" s="137"/>
      <c r="S12" s="148"/>
      <c r="T12" s="138"/>
      <c r="U12" s="136" t="s">
        <v>31</v>
      </c>
      <c r="V12" s="147"/>
      <c r="W12" s="137"/>
      <c r="X12" s="137"/>
      <c r="Y12" s="148"/>
      <c r="Z12" s="138"/>
      <c r="AA12" s="136" t="s">
        <v>32</v>
      </c>
      <c r="AB12" s="147"/>
      <c r="AC12" s="137"/>
      <c r="AD12" s="137"/>
      <c r="AE12" s="148"/>
      <c r="AF12" s="138"/>
      <c r="AG12" s="136" t="s">
        <v>33</v>
      </c>
      <c r="AH12" s="147"/>
      <c r="AI12" s="137"/>
      <c r="AJ12" s="137"/>
      <c r="AK12" s="148"/>
      <c r="AL12" s="138"/>
      <c r="AM12" s="136" t="s">
        <v>34</v>
      </c>
      <c r="AN12" s="147"/>
      <c r="AO12" s="137"/>
      <c r="AP12" s="137"/>
      <c r="AQ12" s="148"/>
      <c r="AR12" s="138"/>
      <c r="AS12" s="136" t="s">
        <v>35</v>
      </c>
      <c r="AT12" s="147"/>
      <c r="AU12" s="137"/>
      <c r="AV12" s="137"/>
      <c r="AW12" s="148"/>
      <c r="AX12" s="138"/>
      <c r="AY12" s="136" t="s">
        <v>36</v>
      </c>
      <c r="AZ12" s="147"/>
      <c r="BA12" s="137"/>
      <c r="BB12" s="137"/>
      <c r="BC12" s="148"/>
      <c r="BD12" s="138"/>
      <c r="BE12" s="144" t="s">
        <v>37</v>
      </c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6"/>
      <c r="BT12" s="144" t="s">
        <v>38</v>
      </c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6"/>
      <c r="CI12" s="144" t="s">
        <v>39</v>
      </c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6"/>
      <c r="CX12" s="144" t="s">
        <v>40</v>
      </c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6"/>
    </row>
    <row r="13" spans="1:116" ht="13" x14ac:dyDescent="0.3">
      <c r="A13" s="134"/>
      <c r="B13" s="135"/>
      <c r="C13" s="139" t="s">
        <v>8</v>
      </c>
      <c r="D13" s="119"/>
      <c r="E13" s="140"/>
      <c r="F13" s="140" t="s">
        <v>9</v>
      </c>
      <c r="G13" s="117"/>
      <c r="H13" s="141"/>
      <c r="I13" s="139" t="s">
        <v>8</v>
      </c>
      <c r="J13" s="119"/>
      <c r="K13" s="140"/>
      <c r="L13" s="140" t="s">
        <v>9</v>
      </c>
      <c r="M13" s="117"/>
      <c r="N13" s="141"/>
      <c r="O13" s="139" t="s">
        <v>8</v>
      </c>
      <c r="P13" s="119"/>
      <c r="Q13" s="140"/>
      <c r="R13" s="140" t="s">
        <v>9</v>
      </c>
      <c r="S13" s="117"/>
      <c r="T13" s="141"/>
      <c r="U13" s="139" t="s">
        <v>8</v>
      </c>
      <c r="V13" s="119"/>
      <c r="W13" s="140"/>
      <c r="X13" s="140" t="s">
        <v>9</v>
      </c>
      <c r="Y13" s="117"/>
      <c r="Z13" s="141"/>
      <c r="AA13" s="139" t="s">
        <v>8</v>
      </c>
      <c r="AB13" s="119"/>
      <c r="AC13" s="140"/>
      <c r="AD13" s="140" t="s">
        <v>9</v>
      </c>
      <c r="AE13" s="117"/>
      <c r="AF13" s="141"/>
      <c r="AG13" s="139" t="s">
        <v>8</v>
      </c>
      <c r="AH13" s="119"/>
      <c r="AI13" s="140"/>
      <c r="AJ13" s="140" t="s">
        <v>9</v>
      </c>
      <c r="AK13" s="117"/>
      <c r="AL13" s="141"/>
      <c r="AM13" s="139" t="s">
        <v>8</v>
      </c>
      <c r="AN13" s="119"/>
      <c r="AO13" s="140"/>
      <c r="AP13" s="140" t="s">
        <v>9</v>
      </c>
      <c r="AQ13" s="117"/>
      <c r="AR13" s="141"/>
      <c r="AS13" s="139" t="s">
        <v>8</v>
      </c>
      <c r="AT13" s="119"/>
      <c r="AU13" s="140"/>
      <c r="AV13" s="140" t="s">
        <v>9</v>
      </c>
      <c r="AW13" s="117"/>
      <c r="AX13" s="141"/>
      <c r="AY13" s="139" t="s">
        <v>8</v>
      </c>
      <c r="AZ13" s="119"/>
      <c r="BA13" s="140"/>
      <c r="BB13" s="140" t="s">
        <v>9</v>
      </c>
      <c r="BC13" s="117"/>
      <c r="BD13" s="141"/>
      <c r="BE13" s="139" t="s">
        <v>41</v>
      </c>
      <c r="BF13" s="119"/>
      <c r="BG13" s="140"/>
      <c r="BH13" s="119" t="s">
        <v>8</v>
      </c>
      <c r="BI13" s="119"/>
      <c r="BJ13" s="140"/>
      <c r="BK13" s="140" t="s">
        <v>9</v>
      </c>
      <c r="BL13" s="117"/>
      <c r="BM13" s="140"/>
      <c r="BN13" s="119" t="s">
        <v>42</v>
      </c>
      <c r="BO13" s="119"/>
      <c r="BP13" s="140"/>
      <c r="BQ13" s="140" t="s">
        <v>43</v>
      </c>
      <c r="BR13" s="117"/>
      <c r="BS13" s="141"/>
      <c r="BT13" s="139" t="s">
        <v>41</v>
      </c>
      <c r="BU13" s="119"/>
      <c r="BV13" s="140"/>
      <c r="BW13" s="119" t="s">
        <v>8</v>
      </c>
      <c r="BX13" s="119"/>
      <c r="BY13" s="140"/>
      <c r="BZ13" s="140" t="s">
        <v>9</v>
      </c>
      <c r="CA13" s="117"/>
      <c r="CB13" s="140"/>
      <c r="CC13" s="119" t="s">
        <v>42</v>
      </c>
      <c r="CD13" s="119"/>
      <c r="CE13" s="140"/>
      <c r="CF13" s="140" t="s">
        <v>43</v>
      </c>
      <c r="CG13" s="117"/>
      <c r="CH13" s="141"/>
      <c r="CI13" s="139" t="s">
        <v>41</v>
      </c>
      <c r="CJ13" s="119"/>
      <c r="CK13" s="140"/>
      <c r="CL13" s="119" t="s">
        <v>8</v>
      </c>
      <c r="CM13" s="119"/>
      <c r="CN13" s="140"/>
      <c r="CO13" s="140" t="s">
        <v>9</v>
      </c>
      <c r="CP13" s="117"/>
      <c r="CQ13" s="140"/>
      <c r="CR13" s="119" t="s">
        <v>42</v>
      </c>
      <c r="CS13" s="119"/>
      <c r="CT13" s="140"/>
      <c r="CU13" s="140" t="s">
        <v>43</v>
      </c>
      <c r="CV13" s="117"/>
      <c r="CW13" s="141"/>
      <c r="CX13" s="139" t="s">
        <v>41</v>
      </c>
      <c r="CY13" s="119"/>
      <c r="CZ13" s="140"/>
      <c r="DA13" s="119" t="s">
        <v>8</v>
      </c>
      <c r="DB13" s="119"/>
      <c r="DC13" s="140"/>
      <c r="DD13" s="140" t="s">
        <v>9</v>
      </c>
      <c r="DE13" s="117"/>
      <c r="DF13" s="140"/>
      <c r="DG13" s="119" t="s">
        <v>42</v>
      </c>
      <c r="DH13" s="119"/>
      <c r="DI13" s="140"/>
      <c r="DJ13" s="140" t="s">
        <v>43</v>
      </c>
      <c r="DK13" s="117"/>
      <c r="DL13" s="141"/>
    </row>
    <row r="14" spans="1:116" ht="13" x14ac:dyDescent="0.3">
      <c r="A14" s="134"/>
      <c r="B14" s="135"/>
      <c r="C14" s="7" t="s">
        <v>10</v>
      </c>
      <c r="D14" s="26" t="s">
        <v>44</v>
      </c>
      <c r="E14" s="8" t="s">
        <v>11</v>
      </c>
      <c r="F14" s="8" t="s">
        <v>10</v>
      </c>
      <c r="G14" s="26" t="s">
        <v>44</v>
      </c>
      <c r="H14" s="9" t="s">
        <v>11</v>
      </c>
      <c r="I14" s="7" t="s">
        <v>10</v>
      </c>
      <c r="J14" s="26" t="s">
        <v>44</v>
      </c>
      <c r="K14" s="8" t="s">
        <v>11</v>
      </c>
      <c r="L14" s="8" t="s">
        <v>10</v>
      </c>
      <c r="M14" s="26" t="s">
        <v>44</v>
      </c>
      <c r="N14" s="9" t="s">
        <v>11</v>
      </c>
      <c r="O14" s="7" t="s">
        <v>10</v>
      </c>
      <c r="P14" s="26" t="s">
        <v>44</v>
      </c>
      <c r="Q14" s="8" t="s">
        <v>11</v>
      </c>
      <c r="R14" s="8" t="s">
        <v>10</v>
      </c>
      <c r="S14" s="26" t="s">
        <v>44</v>
      </c>
      <c r="T14" s="9" t="s">
        <v>11</v>
      </c>
      <c r="U14" s="7" t="s">
        <v>10</v>
      </c>
      <c r="V14" s="26" t="s">
        <v>44</v>
      </c>
      <c r="W14" s="8" t="s">
        <v>11</v>
      </c>
      <c r="X14" s="8" t="s">
        <v>10</v>
      </c>
      <c r="Y14" s="26" t="s">
        <v>44</v>
      </c>
      <c r="Z14" s="9" t="s">
        <v>11</v>
      </c>
      <c r="AA14" s="7" t="s">
        <v>10</v>
      </c>
      <c r="AB14" s="26" t="s">
        <v>44</v>
      </c>
      <c r="AC14" s="8" t="s">
        <v>11</v>
      </c>
      <c r="AD14" s="8" t="s">
        <v>10</v>
      </c>
      <c r="AE14" s="26" t="s">
        <v>44</v>
      </c>
      <c r="AF14" s="9" t="s">
        <v>11</v>
      </c>
      <c r="AG14" s="7" t="s">
        <v>10</v>
      </c>
      <c r="AH14" s="26" t="s">
        <v>44</v>
      </c>
      <c r="AI14" s="8" t="s">
        <v>11</v>
      </c>
      <c r="AJ14" s="8" t="s">
        <v>10</v>
      </c>
      <c r="AK14" s="26" t="s">
        <v>44</v>
      </c>
      <c r="AL14" s="9" t="s">
        <v>11</v>
      </c>
      <c r="AM14" s="7" t="s">
        <v>10</v>
      </c>
      <c r="AN14" s="26" t="s">
        <v>44</v>
      </c>
      <c r="AO14" s="8" t="s">
        <v>11</v>
      </c>
      <c r="AP14" s="8" t="s">
        <v>10</v>
      </c>
      <c r="AQ14" s="26" t="s">
        <v>44</v>
      </c>
      <c r="AR14" s="9" t="s">
        <v>11</v>
      </c>
      <c r="AS14" s="7" t="s">
        <v>10</v>
      </c>
      <c r="AT14" s="26" t="s">
        <v>44</v>
      </c>
      <c r="AU14" s="8" t="s">
        <v>11</v>
      </c>
      <c r="AV14" s="8" t="s">
        <v>10</v>
      </c>
      <c r="AW14" s="26" t="s">
        <v>44</v>
      </c>
      <c r="AX14" s="9" t="s">
        <v>11</v>
      </c>
      <c r="AY14" s="7" t="s">
        <v>10</v>
      </c>
      <c r="AZ14" s="26" t="s">
        <v>44</v>
      </c>
      <c r="BA14" s="8" t="s">
        <v>11</v>
      </c>
      <c r="BB14" s="8" t="s">
        <v>10</v>
      </c>
      <c r="BC14" s="26" t="s">
        <v>44</v>
      </c>
      <c r="BD14" s="9" t="s">
        <v>11</v>
      </c>
      <c r="BE14" s="7" t="s">
        <v>10</v>
      </c>
      <c r="BF14" s="26" t="s">
        <v>44</v>
      </c>
      <c r="BG14" s="8" t="s">
        <v>11</v>
      </c>
      <c r="BH14" s="26" t="s">
        <v>10</v>
      </c>
      <c r="BI14" s="26" t="s">
        <v>44</v>
      </c>
      <c r="BJ14" s="8" t="s">
        <v>11</v>
      </c>
      <c r="BK14" s="8" t="s">
        <v>10</v>
      </c>
      <c r="BL14" s="26" t="s">
        <v>44</v>
      </c>
      <c r="BM14" s="8" t="s">
        <v>11</v>
      </c>
      <c r="BN14" s="26" t="s">
        <v>10</v>
      </c>
      <c r="BO14" s="26" t="s">
        <v>44</v>
      </c>
      <c r="BP14" s="8" t="s">
        <v>11</v>
      </c>
      <c r="BQ14" s="8" t="s">
        <v>10</v>
      </c>
      <c r="BR14" s="26" t="s">
        <v>44</v>
      </c>
      <c r="BS14" s="9" t="s">
        <v>11</v>
      </c>
      <c r="BT14" s="7" t="s">
        <v>10</v>
      </c>
      <c r="BU14" s="26" t="s">
        <v>44</v>
      </c>
      <c r="BV14" s="8" t="s">
        <v>11</v>
      </c>
      <c r="BW14" s="26" t="s">
        <v>10</v>
      </c>
      <c r="BX14" s="26" t="s">
        <v>44</v>
      </c>
      <c r="BY14" s="8" t="s">
        <v>11</v>
      </c>
      <c r="BZ14" s="8" t="s">
        <v>10</v>
      </c>
      <c r="CA14" s="26" t="s">
        <v>44</v>
      </c>
      <c r="CB14" s="8" t="s">
        <v>11</v>
      </c>
      <c r="CC14" s="26" t="s">
        <v>10</v>
      </c>
      <c r="CD14" s="26" t="s">
        <v>44</v>
      </c>
      <c r="CE14" s="8" t="s">
        <v>11</v>
      </c>
      <c r="CF14" s="8" t="s">
        <v>10</v>
      </c>
      <c r="CG14" s="26" t="s">
        <v>44</v>
      </c>
      <c r="CH14" s="9" t="s">
        <v>11</v>
      </c>
      <c r="CI14" s="7" t="s">
        <v>10</v>
      </c>
      <c r="CJ14" s="26" t="s">
        <v>44</v>
      </c>
      <c r="CK14" s="8" t="s">
        <v>11</v>
      </c>
      <c r="CL14" s="26" t="s">
        <v>10</v>
      </c>
      <c r="CM14" s="26" t="s">
        <v>44</v>
      </c>
      <c r="CN14" s="8" t="s">
        <v>11</v>
      </c>
      <c r="CO14" s="8" t="s">
        <v>10</v>
      </c>
      <c r="CP14" s="26" t="s">
        <v>44</v>
      </c>
      <c r="CQ14" s="8" t="s">
        <v>11</v>
      </c>
      <c r="CR14" s="26" t="s">
        <v>10</v>
      </c>
      <c r="CS14" s="26" t="s">
        <v>44</v>
      </c>
      <c r="CT14" s="8" t="s">
        <v>11</v>
      </c>
      <c r="CU14" s="8" t="s">
        <v>10</v>
      </c>
      <c r="CV14" s="26" t="s">
        <v>44</v>
      </c>
      <c r="CW14" s="9" t="s">
        <v>11</v>
      </c>
      <c r="CX14" s="7" t="s">
        <v>10</v>
      </c>
      <c r="CY14" s="26" t="s">
        <v>44</v>
      </c>
      <c r="CZ14" s="8" t="s">
        <v>11</v>
      </c>
      <c r="DA14" s="26" t="s">
        <v>10</v>
      </c>
      <c r="DB14" s="26" t="s">
        <v>44</v>
      </c>
      <c r="DC14" s="8" t="s">
        <v>11</v>
      </c>
      <c r="DD14" s="8" t="s">
        <v>10</v>
      </c>
      <c r="DE14" s="26" t="s">
        <v>44</v>
      </c>
      <c r="DF14" s="8" t="s">
        <v>11</v>
      </c>
      <c r="DG14" s="26" t="s">
        <v>10</v>
      </c>
      <c r="DH14" s="26" t="s">
        <v>44</v>
      </c>
      <c r="DI14" s="8" t="s">
        <v>11</v>
      </c>
      <c r="DJ14" s="8" t="s">
        <v>10</v>
      </c>
      <c r="DK14" s="26" t="s">
        <v>44</v>
      </c>
      <c r="DL14" s="9" t="s">
        <v>11</v>
      </c>
    </row>
    <row r="15" spans="1:116" ht="12.75" customHeight="1" x14ac:dyDescent="0.3">
      <c r="A15" s="7">
        <v>1</v>
      </c>
      <c r="B15" s="10" t="s">
        <v>12</v>
      </c>
      <c r="C15" s="11">
        <v>270274</v>
      </c>
      <c r="D15" s="27">
        <v>270274</v>
      </c>
      <c r="E15" s="12">
        <v>1000013.8</v>
      </c>
      <c r="F15" s="12">
        <v>189803</v>
      </c>
      <c r="G15" s="28">
        <v>189803</v>
      </c>
      <c r="H15" s="13">
        <v>702271.1</v>
      </c>
      <c r="I15" s="11">
        <v>249458</v>
      </c>
      <c r="J15" s="27">
        <v>249458</v>
      </c>
      <c r="K15" s="12">
        <v>922994.60000000009</v>
      </c>
      <c r="L15" s="12">
        <v>171481</v>
      </c>
      <c r="M15" s="28">
        <v>171481</v>
      </c>
      <c r="N15" s="13">
        <v>634479.70000000007</v>
      </c>
      <c r="O15" s="11">
        <v>267808</v>
      </c>
      <c r="P15" s="27">
        <v>267808</v>
      </c>
      <c r="Q15" s="12">
        <v>990889.60000000009</v>
      </c>
      <c r="R15" s="12">
        <v>183147</v>
      </c>
      <c r="S15" s="28">
        <v>183147</v>
      </c>
      <c r="T15" s="13">
        <v>677643.9</v>
      </c>
      <c r="U15" s="11">
        <v>264726</v>
      </c>
      <c r="V15" s="27">
        <v>264726</v>
      </c>
      <c r="W15" s="12">
        <v>979486.2</v>
      </c>
      <c r="X15" s="12">
        <v>188152</v>
      </c>
      <c r="Y15" s="28">
        <v>188152</v>
      </c>
      <c r="Z15" s="13">
        <v>696162.4</v>
      </c>
      <c r="AA15" s="11">
        <v>258920</v>
      </c>
      <c r="AB15" s="27">
        <v>258920</v>
      </c>
      <c r="AC15" s="12">
        <v>958004</v>
      </c>
      <c r="AD15" s="12">
        <v>174189</v>
      </c>
      <c r="AE15" s="28">
        <v>174189</v>
      </c>
      <c r="AF15" s="13">
        <v>644499.30000000005</v>
      </c>
      <c r="AG15" s="11">
        <v>251125</v>
      </c>
      <c r="AH15" s="27">
        <v>251125</v>
      </c>
      <c r="AI15" s="12">
        <v>929162.5</v>
      </c>
      <c r="AJ15" s="12">
        <v>171439</v>
      </c>
      <c r="AK15" s="28">
        <v>171439</v>
      </c>
      <c r="AL15" s="13">
        <v>634324.30000000005</v>
      </c>
      <c r="AM15" s="11">
        <v>277299</v>
      </c>
      <c r="AN15" s="27">
        <v>277299</v>
      </c>
      <c r="AO15" s="12">
        <v>1026006.3</v>
      </c>
      <c r="AP15" s="12">
        <v>193647</v>
      </c>
      <c r="AQ15" s="28">
        <v>193647</v>
      </c>
      <c r="AR15" s="13">
        <v>716493.9</v>
      </c>
      <c r="AS15" s="11">
        <v>264325</v>
      </c>
      <c r="AT15" s="27">
        <v>264325</v>
      </c>
      <c r="AU15" s="12">
        <v>981122.90000000014</v>
      </c>
      <c r="AV15" s="12">
        <v>179768</v>
      </c>
      <c r="AW15" s="28">
        <v>179768</v>
      </c>
      <c r="AX15" s="13">
        <v>667180.80000000005</v>
      </c>
      <c r="AY15" s="11">
        <v>269541</v>
      </c>
      <c r="AZ15" s="27">
        <v>269541</v>
      </c>
      <c r="BA15" s="12">
        <v>1105118.1000000001</v>
      </c>
      <c r="BB15" s="12">
        <v>182162</v>
      </c>
      <c r="BC15" s="28">
        <v>182162</v>
      </c>
      <c r="BD15" s="13">
        <v>746864.2</v>
      </c>
      <c r="BE15" s="11">
        <v>73726</v>
      </c>
      <c r="BF15" s="27">
        <v>73726</v>
      </c>
      <c r="BG15" s="12">
        <v>302276.59999999998</v>
      </c>
      <c r="BH15" s="27">
        <v>281471</v>
      </c>
      <c r="BI15" s="27">
        <v>281471</v>
      </c>
      <c r="BJ15" s="12">
        <v>1154031.0999999999</v>
      </c>
      <c r="BK15" s="12">
        <v>196027</v>
      </c>
      <c r="BL15" s="28">
        <v>196027</v>
      </c>
      <c r="BM15" s="12">
        <v>803710.7</v>
      </c>
      <c r="BN15" s="27">
        <v>63213</v>
      </c>
      <c r="BO15" s="27">
        <v>63213</v>
      </c>
      <c r="BP15" s="12">
        <v>259173.3</v>
      </c>
      <c r="BQ15" s="12">
        <v>109876</v>
      </c>
      <c r="BR15" s="28">
        <v>109876</v>
      </c>
      <c r="BS15" s="13">
        <v>450491.6</v>
      </c>
      <c r="BT15" s="11">
        <v>140139</v>
      </c>
      <c r="BU15" s="27">
        <v>140139</v>
      </c>
      <c r="BV15" s="12">
        <v>574569.89999999991</v>
      </c>
      <c r="BW15" s="27">
        <v>268947</v>
      </c>
      <c r="BX15" s="27">
        <v>268947</v>
      </c>
      <c r="BY15" s="12">
        <v>1102682.7</v>
      </c>
      <c r="BZ15" s="12">
        <v>183639</v>
      </c>
      <c r="CA15" s="28">
        <v>183639</v>
      </c>
      <c r="CB15" s="12">
        <v>752919.89999999991</v>
      </c>
      <c r="CC15" s="27">
        <v>116821</v>
      </c>
      <c r="CD15" s="27">
        <v>116821</v>
      </c>
      <c r="CE15" s="12">
        <v>478966.1</v>
      </c>
      <c r="CF15" s="12">
        <v>207941</v>
      </c>
      <c r="CG15" s="28">
        <v>207941</v>
      </c>
      <c r="CH15" s="13">
        <v>852558.1</v>
      </c>
      <c r="CI15" s="11">
        <v>167024</v>
      </c>
      <c r="CJ15" s="27">
        <v>167024</v>
      </c>
      <c r="CK15" s="12">
        <v>684798.39999999991</v>
      </c>
      <c r="CL15" s="27">
        <v>293973</v>
      </c>
      <c r="CM15" s="27">
        <v>293973</v>
      </c>
      <c r="CN15" s="12">
        <v>1205289.2999999998</v>
      </c>
      <c r="CO15" s="12">
        <v>213592</v>
      </c>
      <c r="CP15" s="28">
        <v>213592</v>
      </c>
      <c r="CQ15" s="12">
        <v>875727.2</v>
      </c>
      <c r="CR15" s="27">
        <v>139152</v>
      </c>
      <c r="CS15" s="27">
        <v>139152</v>
      </c>
      <c r="CT15" s="12">
        <v>570523.19999999995</v>
      </c>
      <c r="CU15" s="12">
        <v>233244</v>
      </c>
      <c r="CV15" s="28">
        <v>233244</v>
      </c>
      <c r="CW15" s="13">
        <v>956300.39999999991</v>
      </c>
      <c r="CX15" s="11">
        <v>198113</v>
      </c>
      <c r="CY15" s="27">
        <v>198113</v>
      </c>
      <c r="CZ15" s="12">
        <v>812263.29999999993</v>
      </c>
      <c r="DA15" s="27">
        <v>318813</v>
      </c>
      <c r="DB15" s="27">
        <v>318813</v>
      </c>
      <c r="DC15" s="12">
        <v>1307133.2999999998</v>
      </c>
      <c r="DD15" s="12">
        <v>229374</v>
      </c>
      <c r="DE15" s="28">
        <v>229374</v>
      </c>
      <c r="DF15" s="12">
        <v>940433.39999999991</v>
      </c>
      <c r="DG15" s="27">
        <v>157537</v>
      </c>
      <c r="DH15" s="27">
        <v>157537</v>
      </c>
      <c r="DI15" s="12">
        <v>645901.69999999995</v>
      </c>
      <c r="DJ15" s="12">
        <v>245764</v>
      </c>
      <c r="DK15" s="28">
        <v>245764</v>
      </c>
      <c r="DL15" s="13">
        <v>1007632.3999999999</v>
      </c>
    </row>
    <row r="16" spans="1:116" ht="12.75" customHeight="1" x14ac:dyDescent="0.3">
      <c r="A16" s="7">
        <v>2</v>
      </c>
      <c r="B16" s="10" t="s">
        <v>13</v>
      </c>
      <c r="C16" s="11">
        <v>34799</v>
      </c>
      <c r="D16" s="27">
        <v>69598</v>
      </c>
      <c r="E16" s="12">
        <v>257512.60000000003</v>
      </c>
      <c r="F16" s="12">
        <v>22624</v>
      </c>
      <c r="G16" s="28">
        <v>45248</v>
      </c>
      <c r="H16" s="13">
        <v>167417.60000000001</v>
      </c>
      <c r="I16" s="11">
        <v>35026</v>
      </c>
      <c r="J16" s="27">
        <v>70052</v>
      </c>
      <c r="K16" s="12">
        <v>259192.40000000002</v>
      </c>
      <c r="L16" s="12">
        <v>22216</v>
      </c>
      <c r="M16" s="28">
        <v>44432</v>
      </c>
      <c r="N16" s="13">
        <v>164398.40000000002</v>
      </c>
      <c r="O16" s="11">
        <v>42529</v>
      </c>
      <c r="P16" s="27">
        <v>85058</v>
      </c>
      <c r="Q16" s="12">
        <v>314714.59999999998</v>
      </c>
      <c r="R16" s="12">
        <v>26232</v>
      </c>
      <c r="S16" s="28">
        <v>52464</v>
      </c>
      <c r="T16" s="13">
        <v>194116.8</v>
      </c>
      <c r="U16" s="11">
        <v>39069</v>
      </c>
      <c r="V16" s="27">
        <v>78138</v>
      </c>
      <c r="W16" s="12">
        <v>289110.59999999998</v>
      </c>
      <c r="X16" s="12">
        <v>23805</v>
      </c>
      <c r="Y16" s="28">
        <v>47610</v>
      </c>
      <c r="Z16" s="13">
        <v>176157</v>
      </c>
      <c r="AA16" s="11">
        <v>42402</v>
      </c>
      <c r="AB16" s="27">
        <v>84804</v>
      </c>
      <c r="AC16" s="12">
        <v>313774.80000000005</v>
      </c>
      <c r="AD16" s="12">
        <v>25279</v>
      </c>
      <c r="AE16" s="28">
        <v>50558</v>
      </c>
      <c r="AF16" s="13">
        <v>187064.6</v>
      </c>
      <c r="AG16" s="11">
        <v>39088</v>
      </c>
      <c r="AH16" s="27">
        <v>78176</v>
      </c>
      <c r="AI16" s="12">
        <v>289251.20000000001</v>
      </c>
      <c r="AJ16" s="12">
        <v>23631</v>
      </c>
      <c r="AK16" s="28">
        <v>47262</v>
      </c>
      <c r="AL16" s="13">
        <v>174869.40000000002</v>
      </c>
      <c r="AM16" s="11">
        <v>39276</v>
      </c>
      <c r="AN16" s="27">
        <v>78552</v>
      </c>
      <c r="AO16" s="12">
        <v>290642.40000000002</v>
      </c>
      <c r="AP16" s="12">
        <v>23716</v>
      </c>
      <c r="AQ16" s="28">
        <v>47432</v>
      </c>
      <c r="AR16" s="13">
        <v>175498.40000000002</v>
      </c>
      <c r="AS16" s="11">
        <v>39953</v>
      </c>
      <c r="AT16" s="27">
        <v>79906</v>
      </c>
      <c r="AU16" s="12">
        <v>296905</v>
      </c>
      <c r="AV16" s="12">
        <v>24553</v>
      </c>
      <c r="AW16" s="28">
        <v>49106</v>
      </c>
      <c r="AX16" s="13">
        <v>182463.4</v>
      </c>
      <c r="AY16" s="11">
        <v>36908</v>
      </c>
      <c r="AZ16" s="27">
        <v>73816</v>
      </c>
      <c r="BA16" s="12">
        <v>302645.59999999998</v>
      </c>
      <c r="BB16" s="12">
        <v>22773</v>
      </c>
      <c r="BC16" s="28">
        <v>45546</v>
      </c>
      <c r="BD16" s="13">
        <v>186738.59999999998</v>
      </c>
      <c r="BE16" s="11">
        <v>9908</v>
      </c>
      <c r="BF16" s="27">
        <v>19816</v>
      </c>
      <c r="BG16" s="12">
        <v>81245.600000000006</v>
      </c>
      <c r="BH16" s="27">
        <v>37463</v>
      </c>
      <c r="BI16" s="27">
        <v>74926</v>
      </c>
      <c r="BJ16" s="12">
        <v>307196.59999999998</v>
      </c>
      <c r="BK16" s="12">
        <v>22511</v>
      </c>
      <c r="BL16" s="28">
        <v>45022</v>
      </c>
      <c r="BM16" s="12">
        <v>184590.19999999998</v>
      </c>
      <c r="BN16" s="27">
        <v>7864</v>
      </c>
      <c r="BO16" s="27">
        <v>15728</v>
      </c>
      <c r="BP16" s="12">
        <v>64484.799999999996</v>
      </c>
      <c r="BQ16" s="12">
        <v>9689</v>
      </c>
      <c r="BR16" s="28">
        <v>19378</v>
      </c>
      <c r="BS16" s="13">
        <v>79449.799999999988</v>
      </c>
      <c r="BT16" s="11">
        <v>19183</v>
      </c>
      <c r="BU16" s="27">
        <v>38366</v>
      </c>
      <c r="BV16" s="12">
        <v>157300.59999999998</v>
      </c>
      <c r="BW16" s="27">
        <v>37061</v>
      </c>
      <c r="BX16" s="27">
        <v>74122</v>
      </c>
      <c r="BY16" s="12">
        <v>303900.19999999995</v>
      </c>
      <c r="BZ16" s="12">
        <v>22972</v>
      </c>
      <c r="CA16" s="28">
        <v>45944</v>
      </c>
      <c r="CB16" s="12">
        <v>188370.39999999997</v>
      </c>
      <c r="CC16" s="27">
        <v>15553</v>
      </c>
      <c r="CD16" s="27">
        <v>31106</v>
      </c>
      <c r="CE16" s="12">
        <v>127534.59999999999</v>
      </c>
      <c r="CF16" s="12">
        <v>18511</v>
      </c>
      <c r="CG16" s="28">
        <v>37022</v>
      </c>
      <c r="CH16" s="13">
        <v>151790.20000000001</v>
      </c>
      <c r="CI16" s="11">
        <v>19363</v>
      </c>
      <c r="CJ16" s="27">
        <v>38726</v>
      </c>
      <c r="CK16" s="12">
        <v>158776.59999999998</v>
      </c>
      <c r="CL16" s="27">
        <v>35939</v>
      </c>
      <c r="CM16" s="27">
        <v>71878</v>
      </c>
      <c r="CN16" s="12">
        <v>294699.8</v>
      </c>
      <c r="CO16" s="12">
        <v>24044</v>
      </c>
      <c r="CP16" s="28">
        <v>48088</v>
      </c>
      <c r="CQ16" s="12">
        <v>197160.8</v>
      </c>
      <c r="CR16" s="27">
        <v>15561</v>
      </c>
      <c r="CS16" s="27">
        <v>31122</v>
      </c>
      <c r="CT16" s="12">
        <v>127600.19999999998</v>
      </c>
      <c r="CU16" s="12">
        <v>18287</v>
      </c>
      <c r="CV16" s="28">
        <v>36574</v>
      </c>
      <c r="CW16" s="13">
        <v>149953.4</v>
      </c>
      <c r="CX16" s="11">
        <v>18089</v>
      </c>
      <c r="CY16" s="27">
        <v>36178</v>
      </c>
      <c r="CZ16" s="12">
        <v>148329.79999999999</v>
      </c>
      <c r="DA16" s="27">
        <v>34597</v>
      </c>
      <c r="DB16" s="27">
        <v>69194</v>
      </c>
      <c r="DC16" s="12">
        <v>283695.40000000002</v>
      </c>
      <c r="DD16" s="12">
        <v>21467</v>
      </c>
      <c r="DE16" s="28">
        <v>42934</v>
      </c>
      <c r="DF16" s="12">
        <v>176029.39999999997</v>
      </c>
      <c r="DG16" s="27">
        <v>14284</v>
      </c>
      <c r="DH16" s="27">
        <v>28568</v>
      </c>
      <c r="DI16" s="12">
        <v>117128.79999999999</v>
      </c>
      <c r="DJ16" s="12">
        <v>16400</v>
      </c>
      <c r="DK16" s="28">
        <v>32800</v>
      </c>
      <c r="DL16" s="13">
        <v>134480</v>
      </c>
    </row>
    <row r="17" spans="1:116" ht="12.75" customHeight="1" x14ac:dyDescent="0.3">
      <c r="A17" s="7">
        <v>3</v>
      </c>
      <c r="B17" s="10" t="s">
        <v>14</v>
      </c>
      <c r="C17" s="11">
        <v>2415</v>
      </c>
      <c r="D17" s="27">
        <v>3622.5</v>
      </c>
      <c r="E17" s="12">
        <v>13524</v>
      </c>
      <c r="F17" s="12">
        <v>1583</v>
      </c>
      <c r="G17" s="28">
        <v>2374.5</v>
      </c>
      <c r="H17" s="13">
        <v>8864.7999999999993</v>
      </c>
      <c r="I17" s="11">
        <v>2248</v>
      </c>
      <c r="J17" s="27">
        <v>3372</v>
      </c>
      <c r="K17" s="12">
        <v>12588.8</v>
      </c>
      <c r="L17" s="12">
        <v>1554</v>
      </c>
      <c r="M17" s="28">
        <v>2331</v>
      </c>
      <c r="N17" s="13">
        <v>8702.4</v>
      </c>
      <c r="O17" s="11">
        <v>2229</v>
      </c>
      <c r="P17" s="27">
        <v>3343.5</v>
      </c>
      <c r="Q17" s="12">
        <v>12482.399999999998</v>
      </c>
      <c r="R17" s="12">
        <v>1564</v>
      </c>
      <c r="S17" s="28">
        <v>2346</v>
      </c>
      <c r="T17" s="13">
        <v>8758.4</v>
      </c>
      <c r="U17" s="11">
        <v>2080</v>
      </c>
      <c r="V17" s="27">
        <v>3120</v>
      </c>
      <c r="W17" s="12">
        <v>11648</v>
      </c>
      <c r="X17" s="12">
        <v>1674</v>
      </c>
      <c r="Y17" s="28">
        <v>2511</v>
      </c>
      <c r="Z17" s="13">
        <v>9374.4</v>
      </c>
      <c r="AA17" s="11">
        <v>1720</v>
      </c>
      <c r="AB17" s="27">
        <v>2580</v>
      </c>
      <c r="AC17" s="12">
        <v>9632</v>
      </c>
      <c r="AD17" s="12">
        <v>1549</v>
      </c>
      <c r="AE17" s="28">
        <v>2323.5</v>
      </c>
      <c r="AF17" s="13">
        <v>8674.4</v>
      </c>
      <c r="AG17" s="11">
        <v>1660</v>
      </c>
      <c r="AH17" s="27">
        <v>2490</v>
      </c>
      <c r="AI17" s="12">
        <v>9296</v>
      </c>
      <c r="AJ17" s="12">
        <v>1232</v>
      </c>
      <c r="AK17" s="28">
        <v>1848</v>
      </c>
      <c r="AL17" s="13">
        <v>6899.2</v>
      </c>
      <c r="AM17" s="11">
        <v>1830</v>
      </c>
      <c r="AN17" s="27">
        <v>2745</v>
      </c>
      <c r="AO17" s="12">
        <v>10248</v>
      </c>
      <c r="AP17" s="12">
        <v>1277</v>
      </c>
      <c r="AQ17" s="28">
        <v>1915.5</v>
      </c>
      <c r="AR17" s="13">
        <v>7151.2</v>
      </c>
      <c r="AS17" s="11">
        <v>1849</v>
      </c>
      <c r="AT17" s="27">
        <v>2773.5</v>
      </c>
      <c r="AU17" s="12">
        <v>10384.4</v>
      </c>
      <c r="AV17" s="12">
        <v>1368</v>
      </c>
      <c r="AW17" s="28">
        <v>2052</v>
      </c>
      <c r="AX17" s="13">
        <v>7686.6</v>
      </c>
      <c r="AY17" s="11">
        <v>2075</v>
      </c>
      <c r="AZ17" s="27">
        <v>3112.5</v>
      </c>
      <c r="BA17" s="12">
        <v>12864.999999999998</v>
      </c>
      <c r="BB17" s="12">
        <v>1635</v>
      </c>
      <c r="BC17" s="28">
        <v>2452.5</v>
      </c>
      <c r="BD17" s="13">
        <v>10137</v>
      </c>
      <c r="BE17" s="11">
        <v>574</v>
      </c>
      <c r="BF17" s="27">
        <v>861</v>
      </c>
      <c r="BG17" s="12">
        <v>3558.7999999999997</v>
      </c>
      <c r="BH17" s="27">
        <v>2110</v>
      </c>
      <c r="BI17" s="27">
        <v>3165</v>
      </c>
      <c r="BJ17" s="12">
        <v>13082</v>
      </c>
      <c r="BK17" s="12">
        <v>1418</v>
      </c>
      <c r="BL17" s="28">
        <v>2127</v>
      </c>
      <c r="BM17" s="12">
        <v>8791.5999999999985</v>
      </c>
      <c r="BN17" s="27">
        <v>401</v>
      </c>
      <c r="BO17" s="27">
        <v>601.5</v>
      </c>
      <c r="BP17" s="12">
        <v>2486.1999999999998</v>
      </c>
      <c r="BQ17" s="12">
        <v>566</v>
      </c>
      <c r="BR17" s="28">
        <v>849</v>
      </c>
      <c r="BS17" s="13">
        <v>3509.2</v>
      </c>
      <c r="BT17" s="11">
        <v>1236</v>
      </c>
      <c r="BU17" s="27">
        <v>1854</v>
      </c>
      <c r="BV17" s="12">
        <v>7663.1999999999989</v>
      </c>
      <c r="BW17" s="27">
        <v>2184</v>
      </c>
      <c r="BX17" s="27">
        <v>3276</v>
      </c>
      <c r="BY17" s="12">
        <v>13540.8</v>
      </c>
      <c r="BZ17" s="12">
        <v>1403</v>
      </c>
      <c r="CA17" s="28">
        <v>2104.5</v>
      </c>
      <c r="CB17" s="12">
        <v>8698.5999999999985</v>
      </c>
      <c r="CC17" s="27">
        <v>813</v>
      </c>
      <c r="CD17" s="27">
        <v>1219.5</v>
      </c>
      <c r="CE17" s="12">
        <v>5040.5999999999995</v>
      </c>
      <c r="CF17" s="12">
        <v>1045</v>
      </c>
      <c r="CG17" s="28">
        <v>1567.5</v>
      </c>
      <c r="CH17" s="13">
        <v>6479</v>
      </c>
      <c r="CI17" s="11">
        <v>1244</v>
      </c>
      <c r="CJ17" s="27">
        <v>1866</v>
      </c>
      <c r="CK17" s="12">
        <v>7712.7999999999993</v>
      </c>
      <c r="CL17" s="27">
        <v>2040</v>
      </c>
      <c r="CM17" s="27">
        <v>3060</v>
      </c>
      <c r="CN17" s="12">
        <v>12648</v>
      </c>
      <c r="CO17" s="12">
        <v>1471</v>
      </c>
      <c r="CP17" s="28">
        <v>2206.5</v>
      </c>
      <c r="CQ17" s="12">
        <v>9120.1999999999989</v>
      </c>
      <c r="CR17" s="27">
        <v>1023</v>
      </c>
      <c r="CS17" s="27">
        <v>1534.5</v>
      </c>
      <c r="CT17" s="12">
        <v>6342.5999999999995</v>
      </c>
      <c r="CU17" s="12">
        <v>1272</v>
      </c>
      <c r="CV17" s="28">
        <v>1908</v>
      </c>
      <c r="CW17" s="13">
        <v>7886.4</v>
      </c>
      <c r="CX17" s="11">
        <v>1370</v>
      </c>
      <c r="CY17" s="27">
        <v>2055</v>
      </c>
      <c r="CZ17" s="12">
        <v>8494</v>
      </c>
      <c r="DA17" s="27">
        <v>2158</v>
      </c>
      <c r="DB17" s="27">
        <v>3237</v>
      </c>
      <c r="DC17" s="12">
        <v>13379.599999999999</v>
      </c>
      <c r="DD17" s="12">
        <v>1561</v>
      </c>
      <c r="DE17" s="28">
        <v>2341.5</v>
      </c>
      <c r="DF17" s="12">
        <v>9678.1999999999989</v>
      </c>
      <c r="DG17" s="27">
        <v>1048</v>
      </c>
      <c r="DH17" s="27">
        <v>1572</v>
      </c>
      <c r="DI17" s="12">
        <v>6497.5999999999995</v>
      </c>
      <c r="DJ17" s="12">
        <v>1262</v>
      </c>
      <c r="DK17" s="28">
        <v>1893</v>
      </c>
      <c r="DL17" s="13">
        <v>7824.3999999999987</v>
      </c>
    </row>
    <row r="18" spans="1:116" ht="12.75" customHeight="1" x14ac:dyDescent="0.3">
      <c r="A18" s="7">
        <v>4</v>
      </c>
      <c r="B18" s="16" t="s">
        <v>15</v>
      </c>
      <c r="C18" s="11">
        <v>17979</v>
      </c>
      <c r="D18" s="27">
        <v>53937</v>
      </c>
      <c r="E18" s="12">
        <v>199566.90000000002</v>
      </c>
      <c r="F18" s="12">
        <v>12713</v>
      </c>
      <c r="G18" s="28">
        <v>38139</v>
      </c>
      <c r="H18" s="13">
        <v>141114.30000000002</v>
      </c>
      <c r="I18" s="11">
        <v>18519</v>
      </c>
      <c r="J18" s="27">
        <v>55557</v>
      </c>
      <c r="K18" s="12">
        <v>205560.90000000002</v>
      </c>
      <c r="L18" s="12">
        <v>13338</v>
      </c>
      <c r="M18" s="28">
        <v>40014</v>
      </c>
      <c r="N18" s="13">
        <v>148051.80000000002</v>
      </c>
      <c r="O18" s="11">
        <v>21757</v>
      </c>
      <c r="P18" s="27">
        <v>65271</v>
      </c>
      <c r="Q18" s="12">
        <v>241502.70000000004</v>
      </c>
      <c r="R18" s="12">
        <v>16298</v>
      </c>
      <c r="S18" s="28">
        <v>48894</v>
      </c>
      <c r="T18" s="13">
        <v>180907.80000000002</v>
      </c>
      <c r="U18" s="11">
        <v>19668</v>
      </c>
      <c r="V18" s="27">
        <v>59004</v>
      </c>
      <c r="W18" s="12">
        <v>218314.80000000005</v>
      </c>
      <c r="X18" s="12">
        <v>14508</v>
      </c>
      <c r="Y18" s="28">
        <v>43524</v>
      </c>
      <c r="Z18" s="13">
        <v>161038.80000000005</v>
      </c>
      <c r="AA18" s="11">
        <v>21507</v>
      </c>
      <c r="AB18" s="27">
        <v>64521</v>
      </c>
      <c r="AC18" s="12">
        <v>238727.7</v>
      </c>
      <c r="AD18" s="12">
        <v>16349</v>
      </c>
      <c r="AE18" s="28">
        <v>49047</v>
      </c>
      <c r="AF18" s="13">
        <v>181473.90000000002</v>
      </c>
      <c r="AG18" s="11">
        <v>20390</v>
      </c>
      <c r="AH18" s="27">
        <v>61170</v>
      </c>
      <c r="AI18" s="12">
        <v>226329.00000000003</v>
      </c>
      <c r="AJ18" s="12">
        <v>15206</v>
      </c>
      <c r="AK18" s="28">
        <v>45618</v>
      </c>
      <c r="AL18" s="13">
        <v>168786.60000000003</v>
      </c>
      <c r="AM18" s="11">
        <v>19398</v>
      </c>
      <c r="AN18" s="27">
        <v>58194</v>
      </c>
      <c r="AO18" s="12">
        <v>215317.80000000002</v>
      </c>
      <c r="AP18" s="12">
        <v>14510</v>
      </c>
      <c r="AQ18" s="28">
        <v>43530</v>
      </c>
      <c r="AR18" s="13">
        <v>161061</v>
      </c>
      <c r="AS18" s="11">
        <v>21550</v>
      </c>
      <c r="AT18" s="27">
        <v>64650</v>
      </c>
      <c r="AU18" s="12">
        <v>240204.60000000003</v>
      </c>
      <c r="AV18" s="12">
        <v>14566</v>
      </c>
      <c r="AW18" s="28">
        <v>43698</v>
      </c>
      <c r="AX18" s="13">
        <v>162383.40000000002</v>
      </c>
      <c r="AY18" s="11">
        <v>18710</v>
      </c>
      <c r="AZ18" s="27">
        <v>56130</v>
      </c>
      <c r="BA18" s="12">
        <v>230133</v>
      </c>
      <c r="BB18" s="12">
        <v>13028</v>
      </c>
      <c r="BC18" s="28">
        <v>39084</v>
      </c>
      <c r="BD18" s="13">
        <v>160244.39999999997</v>
      </c>
      <c r="BE18" s="11">
        <v>6794</v>
      </c>
      <c r="BF18" s="27">
        <v>20382</v>
      </c>
      <c r="BG18" s="12">
        <v>83566.2</v>
      </c>
      <c r="BH18" s="27">
        <v>19222</v>
      </c>
      <c r="BI18" s="27">
        <v>57666</v>
      </c>
      <c r="BJ18" s="12">
        <v>236430.59999999998</v>
      </c>
      <c r="BK18" s="12">
        <v>13718</v>
      </c>
      <c r="BL18" s="28">
        <v>41154</v>
      </c>
      <c r="BM18" s="12">
        <v>168731.39999999997</v>
      </c>
      <c r="BN18" s="27">
        <v>5723</v>
      </c>
      <c r="BO18" s="27">
        <v>17169</v>
      </c>
      <c r="BP18" s="12">
        <v>70392.899999999994</v>
      </c>
      <c r="BQ18" s="12">
        <v>5578</v>
      </c>
      <c r="BR18" s="28">
        <v>16734</v>
      </c>
      <c r="BS18" s="13">
        <v>68609.399999999994</v>
      </c>
      <c r="BT18" s="11">
        <v>11542</v>
      </c>
      <c r="BU18" s="27">
        <v>34626</v>
      </c>
      <c r="BV18" s="12">
        <v>141966.59999999998</v>
      </c>
      <c r="BW18" s="27">
        <v>20107</v>
      </c>
      <c r="BX18" s="27">
        <v>60321</v>
      </c>
      <c r="BY18" s="12">
        <v>247316.09999999998</v>
      </c>
      <c r="BZ18" s="12">
        <v>14378</v>
      </c>
      <c r="CA18" s="28">
        <v>43134</v>
      </c>
      <c r="CB18" s="12">
        <v>176849.39999999997</v>
      </c>
      <c r="CC18" s="27">
        <v>9882</v>
      </c>
      <c r="CD18" s="27">
        <v>29646</v>
      </c>
      <c r="CE18" s="12">
        <v>121548.59999999999</v>
      </c>
      <c r="CF18" s="12">
        <v>10397</v>
      </c>
      <c r="CG18" s="28">
        <v>31191</v>
      </c>
      <c r="CH18" s="13">
        <v>127883.09999999999</v>
      </c>
      <c r="CI18" s="11">
        <v>9831</v>
      </c>
      <c r="CJ18" s="27">
        <v>29493</v>
      </c>
      <c r="CK18" s="12">
        <v>120921.29999999999</v>
      </c>
      <c r="CL18" s="27">
        <v>19498</v>
      </c>
      <c r="CM18" s="27">
        <v>58494</v>
      </c>
      <c r="CN18" s="12">
        <v>239825.39999999997</v>
      </c>
      <c r="CO18" s="12">
        <v>12520</v>
      </c>
      <c r="CP18" s="28">
        <v>37560</v>
      </c>
      <c r="CQ18" s="12">
        <v>153996</v>
      </c>
      <c r="CR18" s="27">
        <v>9241</v>
      </c>
      <c r="CS18" s="27">
        <v>27723</v>
      </c>
      <c r="CT18" s="12">
        <v>113664.29999999999</v>
      </c>
      <c r="CU18" s="12">
        <v>9209</v>
      </c>
      <c r="CV18" s="28">
        <v>27627</v>
      </c>
      <c r="CW18" s="13">
        <v>113270.69999999998</v>
      </c>
      <c r="CX18" s="11">
        <v>10571</v>
      </c>
      <c r="CY18" s="27">
        <v>31713</v>
      </c>
      <c r="CZ18" s="12">
        <v>130023.29999999999</v>
      </c>
      <c r="DA18" s="27">
        <v>18526</v>
      </c>
      <c r="DB18" s="27">
        <v>55578</v>
      </c>
      <c r="DC18" s="12">
        <v>227869.8</v>
      </c>
      <c r="DD18" s="12">
        <v>12046</v>
      </c>
      <c r="DE18" s="28">
        <v>36138</v>
      </c>
      <c r="DF18" s="12">
        <v>148165.79999999999</v>
      </c>
      <c r="DG18" s="27">
        <v>8728</v>
      </c>
      <c r="DH18" s="27">
        <v>26184</v>
      </c>
      <c r="DI18" s="12">
        <v>107354.4</v>
      </c>
      <c r="DJ18" s="12">
        <v>8652</v>
      </c>
      <c r="DK18" s="28">
        <v>25956</v>
      </c>
      <c r="DL18" s="13">
        <v>106419.59999999999</v>
      </c>
    </row>
    <row r="19" spans="1:116" ht="12.75" customHeight="1" x14ac:dyDescent="0.3">
      <c r="A19" s="7">
        <v>5</v>
      </c>
      <c r="B19" s="16" t="s">
        <v>16</v>
      </c>
      <c r="C19" s="11">
        <v>453</v>
      </c>
      <c r="D19" s="27">
        <v>906</v>
      </c>
      <c r="E19" s="12">
        <v>3352.2000000000003</v>
      </c>
      <c r="F19" s="12">
        <v>341</v>
      </c>
      <c r="G19" s="28">
        <v>682</v>
      </c>
      <c r="H19" s="13">
        <v>2523.4</v>
      </c>
      <c r="I19" s="11">
        <v>434</v>
      </c>
      <c r="J19" s="27">
        <v>868</v>
      </c>
      <c r="K19" s="12">
        <v>3211.6000000000004</v>
      </c>
      <c r="L19" s="12">
        <v>345</v>
      </c>
      <c r="M19" s="28">
        <v>690</v>
      </c>
      <c r="N19" s="13">
        <v>2553</v>
      </c>
      <c r="O19" s="11">
        <v>466</v>
      </c>
      <c r="P19" s="27">
        <v>932</v>
      </c>
      <c r="Q19" s="12">
        <v>3448.4</v>
      </c>
      <c r="R19" s="12">
        <v>383</v>
      </c>
      <c r="S19" s="28">
        <v>766</v>
      </c>
      <c r="T19" s="13">
        <v>2834.2</v>
      </c>
      <c r="U19" s="11">
        <v>476</v>
      </c>
      <c r="V19" s="27">
        <v>952</v>
      </c>
      <c r="W19" s="12">
        <v>3522.4000000000005</v>
      </c>
      <c r="X19" s="12">
        <v>406</v>
      </c>
      <c r="Y19" s="28">
        <v>812</v>
      </c>
      <c r="Z19" s="13">
        <v>3004.4</v>
      </c>
      <c r="AA19" s="11">
        <v>477</v>
      </c>
      <c r="AB19" s="27">
        <v>954</v>
      </c>
      <c r="AC19" s="12">
        <v>3529.8</v>
      </c>
      <c r="AD19" s="12">
        <v>328</v>
      </c>
      <c r="AE19" s="28">
        <v>656</v>
      </c>
      <c r="AF19" s="13">
        <v>2427.1999999999998</v>
      </c>
      <c r="AG19" s="11">
        <v>429</v>
      </c>
      <c r="AH19" s="27">
        <v>858</v>
      </c>
      <c r="AI19" s="12">
        <v>3174.6000000000004</v>
      </c>
      <c r="AJ19" s="12">
        <v>272</v>
      </c>
      <c r="AK19" s="28">
        <v>544</v>
      </c>
      <c r="AL19" s="13">
        <v>2012.8000000000002</v>
      </c>
      <c r="AM19" s="11">
        <v>549</v>
      </c>
      <c r="AN19" s="27">
        <v>1098</v>
      </c>
      <c r="AO19" s="12">
        <v>4062.6000000000004</v>
      </c>
      <c r="AP19" s="12">
        <v>391</v>
      </c>
      <c r="AQ19" s="28">
        <v>782</v>
      </c>
      <c r="AR19" s="13">
        <v>2893.4</v>
      </c>
      <c r="AS19" s="11">
        <v>478</v>
      </c>
      <c r="AT19" s="27">
        <v>956</v>
      </c>
      <c r="AU19" s="12">
        <v>3541.2</v>
      </c>
      <c r="AV19" s="12">
        <v>309</v>
      </c>
      <c r="AW19" s="28">
        <v>618</v>
      </c>
      <c r="AX19" s="13">
        <v>2293.8000000000002</v>
      </c>
      <c r="AY19" s="11">
        <v>501</v>
      </c>
      <c r="AZ19" s="27">
        <v>1002</v>
      </c>
      <c r="BA19" s="12">
        <v>4108.2</v>
      </c>
      <c r="BB19" s="12">
        <v>381</v>
      </c>
      <c r="BC19" s="28">
        <v>762</v>
      </c>
      <c r="BD19" s="13">
        <v>3124.2</v>
      </c>
      <c r="BE19" s="11">
        <v>129</v>
      </c>
      <c r="BF19" s="27">
        <v>258</v>
      </c>
      <c r="BG19" s="12">
        <v>1057.8</v>
      </c>
      <c r="BH19" s="27">
        <v>536</v>
      </c>
      <c r="BI19" s="27">
        <v>1072</v>
      </c>
      <c r="BJ19" s="12">
        <v>4395.2</v>
      </c>
      <c r="BK19" s="12">
        <v>452</v>
      </c>
      <c r="BL19" s="28">
        <v>904</v>
      </c>
      <c r="BM19" s="12">
        <v>3706.3999999999996</v>
      </c>
      <c r="BN19" s="27">
        <v>127</v>
      </c>
      <c r="BO19" s="27">
        <v>254</v>
      </c>
      <c r="BP19" s="12">
        <v>1041.3999999999999</v>
      </c>
      <c r="BQ19" s="12">
        <v>134</v>
      </c>
      <c r="BR19" s="28">
        <v>268</v>
      </c>
      <c r="BS19" s="13">
        <v>1098.8</v>
      </c>
      <c r="BT19" s="11">
        <v>294</v>
      </c>
      <c r="BU19" s="27">
        <v>588</v>
      </c>
      <c r="BV19" s="12">
        <v>2410.8000000000002</v>
      </c>
      <c r="BW19" s="27">
        <v>491</v>
      </c>
      <c r="BX19" s="27">
        <v>982</v>
      </c>
      <c r="BY19" s="12">
        <v>4026.2</v>
      </c>
      <c r="BZ19" s="12">
        <v>394</v>
      </c>
      <c r="CA19" s="28">
        <v>788</v>
      </c>
      <c r="CB19" s="12">
        <v>3230.7999999999997</v>
      </c>
      <c r="CC19" s="27">
        <v>225</v>
      </c>
      <c r="CD19" s="27">
        <v>450</v>
      </c>
      <c r="CE19" s="12">
        <v>1844.9999999999998</v>
      </c>
      <c r="CF19" s="12">
        <v>265</v>
      </c>
      <c r="CG19" s="28">
        <v>530</v>
      </c>
      <c r="CH19" s="13">
        <v>2173</v>
      </c>
      <c r="CI19" s="11">
        <v>304</v>
      </c>
      <c r="CJ19" s="27">
        <v>608</v>
      </c>
      <c r="CK19" s="12">
        <v>2492.7999999999997</v>
      </c>
      <c r="CL19" s="27">
        <v>443</v>
      </c>
      <c r="CM19" s="27">
        <v>886</v>
      </c>
      <c r="CN19" s="12">
        <v>3632.5999999999995</v>
      </c>
      <c r="CO19" s="12">
        <v>355</v>
      </c>
      <c r="CP19" s="28">
        <v>710</v>
      </c>
      <c r="CQ19" s="12">
        <v>2911</v>
      </c>
      <c r="CR19" s="27">
        <v>212</v>
      </c>
      <c r="CS19" s="27">
        <v>424</v>
      </c>
      <c r="CT19" s="12">
        <v>1738.3999999999999</v>
      </c>
      <c r="CU19" s="12">
        <v>288</v>
      </c>
      <c r="CV19" s="28">
        <v>576</v>
      </c>
      <c r="CW19" s="13">
        <v>2361.5999999999995</v>
      </c>
      <c r="CX19" s="11">
        <v>342</v>
      </c>
      <c r="CY19" s="27">
        <v>684</v>
      </c>
      <c r="CZ19" s="12">
        <v>2804.3999999999996</v>
      </c>
      <c r="DA19" s="27">
        <v>490</v>
      </c>
      <c r="DB19" s="27">
        <v>980</v>
      </c>
      <c r="DC19" s="12">
        <v>4017.9999999999995</v>
      </c>
      <c r="DD19" s="12">
        <v>318</v>
      </c>
      <c r="DE19" s="28">
        <v>636</v>
      </c>
      <c r="DF19" s="12">
        <v>2607.5999999999995</v>
      </c>
      <c r="DG19" s="27">
        <v>255</v>
      </c>
      <c r="DH19" s="27">
        <v>510</v>
      </c>
      <c r="DI19" s="12">
        <v>2091</v>
      </c>
      <c r="DJ19" s="12">
        <v>269</v>
      </c>
      <c r="DK19" s="28">
        <v>538</v>
      </c>
      <c r="DL19" s="13">
        <v>2205.7999999999997</v>
      </c>
    </row>
    <row r="20" spans="1:116" ht="12.75" customHeight="1" x14ac:dyDescent="0.3">
      <c r="A20" s="7">
        <v>6</v>
      </c>
      <c r="B20" s="16" t="s">
        <v>17</v>
      </c>
      <c r="C20" s="11">
        <v>10515</v>
      </c>
      <c r="D20" s="27">
        <v>42060</v>
      </c>
      <c r="E20" s="12">
        <v>155622</v>
      </c>
      <c r="F20" s="12">
        <v>8195</v>
      </c>
      <c r="G20" s="28">
        <v>32780</v>
      </c>
      <c r="H20" s="13">
        <v>121286</v>
      </c>
      <c r="I20" s="11">
        <v>9963</v>
      </c>
      <c r="J20" s="27">
        <v>39852</v>
      </c>
      <c r="K20" s="12">
        <v>147452.40000000002</v>
      </c>
      <c r="L20" s="12">
        <v>8097</v>
      </c>
      <c r="M20" s="28">
        <v>32388</v>
      </c>
      <c r="N20" s="13">
        <v>119835.6</v>
      </c>
      <c r="O20" s="11">
        <v>11729</v>
      </c>
      <c r="P20" s="27">
        <v>46916</v>
      </c>
      <c r="Q20" s="12">
        <v>173589.2</v>
      </c>
      <c r="R20" s="12">
        <v>9375</v>
      </c>
      <c r="S20" s="28">
        <v>37500</v>
      </c>
      <c r="T20" s="13">
        <v>138750</v>
      </c>
      <c r="U20" s="11">
        <v>12052</v>
      </c>
      <c r="V20" s="27">
        <v>48208</v>
      </c>
      <c r="W20" s="12">
        <v>178369.6</v>
      </c>
      <c r="X20" s="12">
        <v>9104</v>
      </c>
      <c r="Y20" s="28">
        <v>36416</v>
      </c>
      <c r="Z20" s="13">
        <v>134739.20000000001</v>
      </c>
      <c r="AA20" s="11">
        <v>13884</v>
      </c>
      <c r="AB20" s="27">
        <v>55536</v>
      </c>
      <c r="AC20" s="12">
        <v>205483.2</v>
      </c>
      <c r="AD20" s="12">
        <v>10020</v>
      </c>
      <c r="AE20" s="28">
        <v>40080</v>
      </c>
      <c r="AF20" s="13">
        <v>148296</v>
      </c>
      <c r="AG20" s="11">
        <v>13038</v>
      </c>
      <c r="AH20" s="27">
        <v>52152</v>
      </c>
      <c r="AI20" s="12">
        <v>192962.40000000002</v>
      </c>
      <c r="AJ20" s="12">
        <v>9364</v>
      </c>
      <c r="AK20" s="28">
        <v>37456</v>
      </c>
      <c r="AL20" s="13">
        <v>138587.20000000001</v>
      </c>
      <c r="AM20" s="11">
        <v>12806</v>
      </c>
      <c r="AN20" s="27">
        <v>51224</v>
      </c>
      <c r="AO20" s="12">
        <v>189528.8</v>
      </c>
      <c r="AP20" s="12">
        <v>9472</v>
      </c>
      <c r="AQ20" s="28">
        <v>37888</v>
      </c>
      <c r="AR20" s="13">
        <v>140185.60000000001</v>
      </c>
      <c r="AS20" s="11">
        <v>13217</v>
      </c>
      <c r="AT20" s="27">
        <v>52868</v>
      </c>
      <c r="AU20" s="12">
        <v>196394</v>
      </c>
      <c r="AV20" s="12">
        <v>9894</v>
      </c>
      <c r="AW20" s="28">
        <v>39576</v>
      </c>
      <c r="AX20" s="13">
        <v>147040.80000000002</v>
      </c>
      <c r="AY20" s="11">
        <v>12280</v>
      </c>
      <c r="AZ20" s="27">
        <v>49120</v>
      </c>
      <c r="BA20" s="12">
        <v>201392</v>
      </c>
      <c r="BB20" s="12">
        <v>9125</v>
      </c>
      <c r="BC20" s="28">
        <v>36500</v>
      </c>
      <c r="BD20" s="13">
        <v>149650</v>
      </c>
      <c r="BE20" s="11">
        <v>2950</v>
      </c>
      <c r="BF20" s="27">
        <v>11800</v>
      </c>
      <c r="BG20" s="12">
        <v>48379.999999999993</v>
      </c>
      <c r="BH20" s="27">
        <v>11277</v>
      </c>
      <c r="BI20" s="27">
        <v>45108</v>
      </c>
      <c r="BJ20" s="12">
        <v>184942.8</v>
      </c>
      <c r="BK20" s="12">
        <v>8092</v>
      </c>
      <c r="BL20" s="28">
        <v>32368</v>
      </c>
      <c r="BM20" s="12">
        <v>132708.79999999999</v>
      </c>
      <c r="BN20" s="27">
        <v>2838</v>
      </c>
      <c r="BO20" s="27">
        <v>11352</v>
      </c>
      <c r="BP20" s="12">
        <v>46543.199999999997</v>
      </c>
      <c r="BQ20" s="12">
        <v>2629</v>
      </c>
      <c r="BR20" s="28">
        <v>10516</v>
      </c>
      <c r="BS20" s="13">
        <v>43115.599999999991</v>
      </c>
      <c r="BT20" s="11">
        <v>6612</v>
      </c>
      <c r="BU20" s="27">
        <v>26448</v>
      </c>
      <c r="BV20" s="12">
        <v>108436.79999999999</v>
      </c>
      <c r="BW20" s="27">
        <v>11648</v>
      </c>
      <c r="BX20" s="27">
        <v>46592</v>
      </c>
      <c r="BY20" s="12">
        <v>191027.19999999998</v>
      </c>
      <c r="BZ20" s="12">
        <v>8142</v>
      </c>
      <c r="CA20" s="28">
        <v>32568</v>
      </c>
      <c r="CB20" s="12">
        <v>133528.79999999999</v>
      </c>
      <c r="CC20" s="27">
        <v>6443</v>
      </c>
      <c r="CD20" s="27">
        <v>25772</v>
      </c>
      <c r="CE20" s="12">
        <v>105665.19999999998</v>
      </c>
      <c r="CF20" s="12">
        <v>5668</v>
      </c>
      <c r="CG20" s="28">
        <v>22672</v>
      </c>
      <c r="CH20" s="13">
        <v>92955.199999999983</v>
      </c>
      <c r="CI20" s="11">
        <v>7570</v>
      </c>
      <c r="CJ20" s="27">
        <v>30280</v>
      </c>
      <c r="CK20" s="12">
        <v>124148</v>
      </c>
      <c r="CL20" s="27">
        <v>10616</v>
      </c>
      <c r="CM20" s="27">
        <v>42464</v>
      </c>
      <c r="CN20" s="12">
        <v>174102.39999999999</v>
      </c>
      <c r="CO20" s="12">
        <v>8710</v>
      </c>
      <c r="CP20" s="28">
        <v>34840</v>
      </c>
      <c r="CQ20" s="12">
        <v>142844</v>
      </c>
      <c r="CR20" s="27">
        <v>7089</v>
      </c>
      <c r="CS20" s="27">
        <v>28356</v>
      </c>
      <c r="CT20" s="12">
        <v>116259.59999999999</v>
      </c>
      <c r="CU20" s="12">
        <v>6791</v>
      </c>
      <c r="CV20" s="28">
        <v>27164</v>
      </c>
      <c r="CW20" s="13">
        <v>111372.4</v>
      </c>
      <c r="CX20" s="11">
        <v>6982</v>
      </c>
      <c r="CY20" s="27">
        <v>27928</v>
      </c>
      <c r="CZ20" s="12">
        <v>114504.79999999999</v>
      </c>
      <c r="DA20" s="27">
        <v>10652</v>
      </c>
      <c r="DB20" s="27">
        <v>42608</v>
      </c>
      <c r="DC20" s="12">
        <v>174692.8</v>
      </c>
      <c r="DD20" s="12">
        <v>8471</v>
      </c>
      <c r="DE20" s="28">
        <v>33884</v>
      </c>
      <c r="DF20" s="12">
        <v>138924.4</v>
      </c>
      <c r="DG20" s="27">
        <v>6402</v>
      </c>
      <c r="DH20" s="27">
        <v>25608</v>
      </c>
      <c r="DI20" s="12">
        <v>104992.79999999999</v>
      </c>
      <c r="DJ20" s="12">
        <v>6391</v>
      </c>
      <c r="DK20" s="28">
        <v>25564</v>
      </c>
      <c r="DL20" s="13">
        <v>104812.4</v>
      </c>
    </row>
    <row r="21" spans="1:116" ht="12.75" customHeight="1" x14ac:dyDescent="0.3">
      <c r="A21" s="7">
        <v>7</v>
      </c>
      <c r="B21" s="17" t="s">
        <v>18</v>
      </c>
      <c r="C21" s="11">
        <v>4886</v>
      </c>
      <c r="D21" s="27">
        <v>24430</v>
      </c>
      <c r="E21" s="12">
        <v>90391</v>
      </c>
      <c r="F21" s="12">
        <v>3893</v>
      </c>
      <c r="G21" s="28">
        <v>19465</v>
      </c>
      <c r="H21" s="13">
        <v>72020.5</v>
      </c>
      <c r="I21" s="11">
        <v>5076</v>
      </c>
      <c r="J21" s="27">
        <v>25380</v>
      </c>
      <c r="K21" s="12">
        <v>93906</v>
      </c>
      <c r="L21" s="12">
        <v>3734</v>
      </c>
      <c r="M21" s="28">
        <v>18670</v>
      </c>
      <c r="N21" s="13">
        <v>69079</v>
      </c>
      <c r="O21" s="11">
        <v>5859</v>
      </c>
      <c r="P21" s="27">
        <v>29295</v>
      </c>
      <c r="Q21" s="12">
        <v>108391.5</v>
      </c>
      <c r="R21" s="12">
        <v>4433</v>
      </c>
      <c r="S21" s="28">
        <v>22165</v>
      </c>
      <c r="T21" s="13">
        <v>82010.5</v>
      </c>
      <c r="U21" s="11">
        <v>4994</v>
      </c>
      <c r="V21" s="27">
        <v>24970</v>
      </c>
      <c r="W21" s="12">
        <v>92389</v>
      </c>
      <c r="X21" s="12">
        <v>3959</v>
      </c>
      <c r="Y21" s="28">
        <v>19795</v>
      </c>
      <c r="Z21" s="13">
        <v>73241.5</v>
      </c>
      <c r="AA21" s="11">
        <v>6000</v>
      </c>
      <c r="AB21" s="27">
        <v>30000</v>
      </c>
      <c r="AC21" s="12">
        <v>111000</v>
      </c>
      <c r="AD21" s="12">
        <v>4591</v>
      </c>
      <c r="AE21" s="28">
        <v>22955</v>
      </c>
      <c r="AF21" s="13">
        <v>84933.5</v>
      </c>
      <c r="AG21" s="11">
        <v>5431</v>
      </c>
      <c r="AH21" s="27">
        <v>27155</v>
      </c>
      <c r="AI21" s="12">
        <v>100473.5</v>
      </c>
      <c r="AJ21" s="12">
        <v>4021</v>
      </c>
      <c r="AK21" s="28">
        <v>20105</v>
      </c>
      <c r="AL21" s="13">
        <v>74388.5</v>
      </c>
      <c r="AM21" s="11">
        <v>5476</v>
      </c>
      <c r="AN21" s="27">
        <v>27380</v>
      </c>
      <c r="AO21" s="12">
        <v>101306</v>
      </c>
      <c r="AP21" s="12">
        <v>3965</v>
      </c>
      <c r="AQ21" s="28">
        <v>19825</v>
      </c>
      <c r="AR21" s="13">
        <v>73352.5</v>
      </c>
      <c r="AS21" s="11">
        <v>5808</v>
      </c>
      <c r="AT21" s="27">
        <v>29040</v>
      </c>
      <c r="AU21" s="12">
        <v>108034</v>
      </c>
      <c r="AV21" s="12">
        <v>4301</v>
      </c>
      <c r="AW21" s="28">
        <v>21505</v>
      </c>
      <c r="AX21" s="13">
        <v>79916.5</v>
      </c>
      <c r="AY21" s="11">
        <v>5485</v>
      </c>
      <c r="AZ21" s="27">
        <v>27425</v>
      </c>
      <c r="BA21" s="12">
        <v>112442.5</v>
      </c>
      <c r="BB21" s="12">
        <v>3822</v>
      </c>
      <c r="BC21" s="28">
        <v>19110</v>
      </c>
      <c r="BD21" s="13">
        <v>78351</v>
      </c>
      <c r="BE21" s="11">
        <v>1306</v>
      </c>
      <c r="BF21" s="27">
        <v>6530</v>
      </c>
      <c r="BG21" s="12">
        <v>26773</v>
      </c>
      <c r="BH21" s="27">
        <v>4663</v>
      </c>
      <c r="BI21" s="27">
        <v>23315</v>
      </c>
      <c r="BJ21" s="12">
        <v>95591.5</v>
      </c>
      <c r="BK21" s="12">
        <v>3418</v>
      </c>
      <c r="BL21" s="28">
        <v>17090</v>
      </c>
      <c r="BM21" s="12">
        <v>70069</v>
      </c>
      <c r="BN21" s="27">
        <v>1192</v>
      </c>
      <c r="BO21" s="27">
        <v>5960</v>
      </c>
      <c r="BP21" s="12">
        <v>24436</v>
      </c>
      <c r="BQ21" s="12">
        <v>1146</v>
      </c>
      <c r="BR21" s="28">
        <v>5730</v>
      </c>
      <c r="BS21" s="13">
        <v>23493</v>
      </c>
      <c r="BT21" s="11">
        <v>2986</v>
      </c>
      <c r="BU21" s="27">
        <v>14930</v>
      </c>
      <c r="BV21" s="12">
        <v>61213</v>
      </c>
      <c r="BW21" s="27">
        <v>5166</v>
      </c>
      <c r="BX21" s="27">
        <v>25830</v>
      </c>
      <c r="BY21" s="12">
        <v>105903</v>
      </c>
      <c r="BZ21" s="12">
        <v>3172</v>
      </c>
      <c r="CA21" s="28">
        <v>15860</v>
      </c>
      <c r="CB21" s="12">
        <v>65026</v>
      </c>
      <c r="CC21" s="27">
        <v>2785</v>
      </c>
      <c r="CD21" s="27">
        <v>13925</v>
      </c>
      <c r="CE21" s="12">
        <v>57092.5</v>
      </c>
      <c r="CF21" s="12">
        <v>2439</v>
      </c>
      <c r="CG21" s="28">
        <v>12195</v>
      </c>
      <c r="CH21" s="13">
        <v>49999.5</v>
      </c>
      <c r="CI21" s="11">
        <v>2951</v>
      </c>
      <c r="CJ21" s="27">
        <v>14755</v>
      </c>
      <c r="CK21" s="12">
        <v>60495.5</v>
      </c>
      <c r="CL21" s="27">
        <v>5141</v>
      </c>
      <c r="CM21" s="27">
        <v>25705</v>
      </c>
      <c r="CN21" s="12">
        <v>105390.5</v>
      </c>
      <c r="CO21" s="12">
        <v>3414</v>
      </c>
      <c r="CP21" s="28">
        <v>17070</v>
      </c>
      <c r="CQ21" s="12">
        <v>69987</v>
      </c>
      <c r="CR21" s="27">
        <v>3067</v>
      </c>
      <c r="CS21" s="27">
        <v>15335</v>
      </c>
      <c r="CT21" s="12">
        <v>62873.5</v>
      </c>
      <c r="CU21" s="12">
        <v>2949</v>
      </c>
      <c r="CV21" s="28">
        <v>14745</v>
      </c>
      <c r="CW21" s="13">
        <v>60454.5</v>
      </c>
      <c r="CX21" s="11">
        <v>2699</v>
      </c>
      <c r="CY21" s="27">
        <v>13495</v>
      </c>
      <c r="CZ21" s="12">
        <v>55329.5</v>
      </c>
      <c r="DA21" s="27">
        <v>4780</v>
      </c>
      <c r="DB21" s="27">
        <v>23900</v>
      </c>
      <c r="DC21" s="12">
        <v>97990</v>
      </c>
      <c r="DD21" s="12">
        <v>3203</v>
      </c>
      <c r="DE21" s="28">
        <v>16015</v>
      </c>
      <c r="DF21" s="12">
        <v>65661.5</v>
      </c>
      <c r="DG21" s="27">
        <v>2727</v>
      </c>
      <c r="DH21" s="27">
        <v>13635</v>
      </c>
      <c r="DI21" s="12">
        <v>55903.5</v>
      </c>
      <c r="DJ21" s="12">
        <v>2600</v>
      </c>
      <c r="DK21" s="28">
        <v>13000</v>
      </c>
      <c r="DL21" s="13">
        <v>53300</v>
      </c>
    </row>
    <row r="22" spans="1:116" ht="12.75" customHeight="1" x14ac:dyDescent="0.3">
      <c r="A22" s="7">
        <v>8</v>
      </c>
      <c r="B22" s="17" t="s">
        <v>18</v>
      </c>
      <c r="C22" s="11">
        <v>12075</v>
      </c>
      <c r="D22" s="27">
        <v>72450</v>
      </c>
      <c r="E22" s="12">
        <v>268065</v>
      </c>
      <c r="F22" s="12">
        <v>7640</v>
      </c>
      <c r="G22" s="28">
        <v>45840</v>
      </c>
      <c r="H22" s="13">
        <v>169608</v>
      </c>
      <c r="I22" s="11">
        <v>11982</v>
      </c>
      <c r="J22" s="27">
        <v>71892</v>
      </c>
      <c r="K22" s="12">
        <v>266000.40000000002</v>
      </c>
      <c r="L22" s="12">
        <v>7555</v>
      </c>
      <c r="M22" s="28">
        <v>45330</v>
      </c>
      <c r="N22" s="13">
        <v>167721</v>
      </c>
      <c r="O22" s="11">
        <v>12845</v>
      </c>
      <c r="P22" s="27">
        <v>77070</v>
      </c>
      <c r="Q22" s="12">
        <v>285159</v>
      </c>
      <c r="R22" s="12">
        <v>8329</v>
      </c>
      <c r="S22" s="28">
        <v>49974</v>
      </c>
      <c r="T22" s="13">
        <v>184903.80000000005</v>
      </c>
      <c r="U22" s="11">
        <v>9861</v>
      </c>
      <c r="V22" s="27">
        <v>59166</v>
      </c>
      <c r="W22" s="12">
        <v>218914.2</v>
      </c>
      <c r="X22" s="12">
        <v>7816</v>
      </c>
      <c r="Y22" s="28">
        <v>46896</v>
      </c>
      <c r="Z22" s="13">
        <v>173515.2</v>
      </c>
      <c r="AA22" s="11">
        <v>10787</v>
      </c>
      <c r="AB22" s="27">
        <v>64722</v>
      </c>
      <c r="AC22" s="12">
        <v>239471.40000000002</v>
      </c>
      <c r="AD22" s="12">
        <v>9688</v>
      </c>
      <c r="AE22" s="28">
        <v>58128</v>
      </c>
      <c r="AF22" s="13">
        <v>215073.60000000003</v>
      </c>
      <c r="AG22" s="11">
        <v>10148</v>
      </c>
      <c r="AH22" s="27">
        <v>60888</v>
      </c>
      <c r="AI22" s="12">
        <v>225285.60000000003</v>
      </c>
      <c r="AJ22" s="12">
        <v>9025</v>
      </c>
      <c r="AK22" s="28">
        <v>54150</v>
      </c>
      <c r="AL22" s="13">
        <v>200355.00000000003</v>
      </c>
      <c r="AM22" s="11">
        <v>9564</v>
      </c>
      <c r="AN22" s="27">
        <v>57384</v>
      </c>
      <c r="AO22" s="12">
        <v>212320.80000000005</v>
      </c>
      <c r="AP22" s="12">
        <v>8449</v>
      </c>
      <c r="AQ22" s="28">
        <v>50694</v>
      </c>
      <c r="AR22" s="13">
        <v>187567.80000000002</v>
      </c>
      <c r="AS22" s="11">
        <v>10689</v>
      </c>
      <c r="AT22" s="27">
        <v>64134</v>
      </c>
      <c r="AU22" s="12">
        <v>238467.00000000003</v>
      </c>
      <c r="AV22" s="12">
        <v>8747</v>
      </c>
      <c r="AW22" s="28">
        <v>52482</v>
      </c>
      <c r="AX22" s="13">
        <v>195066.60000000003</v>
      </c>
      <c r="AY22" s="11">
        <v>10547</v>
      </c>
      <c r="AZ22" s="27">
        <v>63282</v>
      </c>
      <c r="BA22" s="12">
        <v>259456.19999999995</v>
      </c>
      <c r="BB22" s="12">
        <v>8016</v>
      </c>
      <c r="BC22" s="28">
        <v>48096</v>
      </c>
      <c r="BD22" s="13">
        <v>197193.59999999998</v>
      </c>
      <c r="BE22" s="11">
        <v>3582</v>
      </c>
      <c r="BF22" s="27">
        <v>21492</v>
      </c>
      <c r="BG22" s="12">
        <v>88117.199999999983</v>
      </c>
      <c r="BH22" s="27">
        <v>10612</v>
      </c>
      <c r="BI22" s="27">
        <v>63672</v>
      </c>
      <c r="BJ22" s="12">
        <v>261055.19999999998</v>
      </c>
      <c r="BK22" s="12">
        <v>8527</v>
      </c>
      <c r="BL22" s="28">
        <v>51162</v>
      </c>
      <c r="BM22" s="12">
        <v>209764.19999999998</v>
      </c>
      <c r="BN22" s="27">
        <v>3206</v>
      </c>
      <c r="BO22" s="27">
        <v>19236</v>
      </c>
      <c r="BP22" s="12">
        <v>78867.600000000006</v>
      </c>
      <c r="BQ22" s="12">
        <v>3042</v>
      </c>
      <c r="BR22" s="28">
        <v>18252</v>
      </c>
      <c r="BS22" s="13">
        <v>74833.199999999983</v>
      </c>
      <c r="BT22" s="11">
        <v>6935</v>
      </c>
      <c r="BU22" s="27">
        <v>41610</v>
      </c>
      <c r="BV22" s="12">
        <v>170601</v>
      </c>
      <c r="BW22" s="27">
        <v>10510</v>
      </c>
      <c r="BX22" s="27">
        <v>63060</v>
      </c>
      <c r="BY22" s="12">
        <v>258545.99999999997</v>
      </c>
      <c r="BZ22" s="12">
        <v>8018</v>
      </c>
      <c r="CA22" s="28">
        <v>48108</v>
      </c>
      <c r="CB22" s="12">
        <v>197242.8</v>
      </c>
      <c r="CC22" s="27">
        <v>5826</v>
      </c>
      <c r="CD22" s="27">
        <v>34956</v>
      </c>
      <c r="CE22" s="12">
        <v>143319.59999999998</v>
      </c>
      <c r="CF22" s="12">
        <v>5998</v>
      </c>
      <c r="CG22" s="28">
        <v>35988</v>
      </c>
      <c r="CH22" s="13">
        <v>147550.79999999999</v>
      </c>
      <c r="CI22" s="11">
        <v>5954</v>
      </c>
      <c r="CJ22" s="27">
        <v>35724</v>
      </c>
      <c r="CK22" s="12">
        <v>146468.39999999997</v>
      </c>
      <c r="CL22" s="27">
        <v>9950</v>
      </c>
      <c r="CM22" s="27">
        <v>59700</v>
      </c>
      <c r="CN22" s="12">
        <v>244770</v>
      </c>
      <c r="CO22" s="12">
        <v>7448</v>
      </c>
      <c r="CP22" s="28">
        <v>44688</v>
      </c>
      <c r="CQ22" s="12">
        <v>183220.8</v>
      </c>
      <c r="CR22" s="27">
        <v>5740</v>
      </c>
      <c r="CS22" s="27">
        <v>34440</v>
      </c>
      <c r="CT22" s="12">
        <v>141204</v>
      </c>
      <c r="CU22" s="12">
        <v>5859</v>
      </c>
      <c r="CV22" s="28">
        <v>35154</v>
      </c>
      <c r="CW22" s="13">
        <v>144131.4</v>
      </c>
      <c r="CX22" s="11">
        <v>6254</v>
      </c>
      <c r="CY22" s="27">
        <v>37524</v>
      </c>
      <c r="CZ22" s="12">
        <v>153848.39999999997</v>
      </c>
      <c r="DA22" s="27">
        <v>10567</v>
      </c>
      <c r="DB22" s="27">
        <v>63402</v>
      </c>
      <c r="DC22" s="12">
        <v>259948.19999999995</v>
      </c>
      <c r="DD22" s="12">
        <v>7621</v>
      </c>
      <c r="DE22" s="28">
        <v>45726</v>
      </c>
      <c r="DF22" s="12">
        <v>187476.59999999998</v>
      </c>
      <c r="DG22" s="27">
        <v>5453</v>
      </c>
      <c r="DH22" s="27">
        <v>32718</v>
      </c>
      <c r="DI22" s="12">
        <v>134143.79999999999</v>
      </c>
      <c r="DJ22" s="12">
        <v>5420</v>
      </c>
      <c r="DK22" s="28">
        <v>32520</v>
      </c>
      <c r="DL22" s="13">
        <v>133332</v>
      </c>
    </row>
    <row r="23" spans="1:116" ht="12.75" customHeight="1" x14ac:dyDescent="0.3">
      <c r="A23" s="7" t="s">
        <v>19</v>
      </c>
      <c r="B23" s="16" t="s">
        <v>18</v>
      </c>
      <c r="C23" s="11">
        <v>0</v>
      </c>
      <c r="D23" s="27">
        <v>0</v>
      </c>
      <c r="E23" s="12">
        <v>0</v>
      </c>
      <c r="F23" s="12">
        <v>0</v>
      </c>
      <c r="G23" s="28">
        <v>0</v>
      </c>
      <c r="H23" s="13">
        <v>0</v>
      </c>
      <c r="I23" s="11">
        <v>0</v>
      </c>
      <c r="J23" s="27">
        <v>0</v>
      </c>
      <c r="K23" s="12">
        <v>0</v>
      </c>
      <c r="L23" s="12">
        <v>0</v>
      </c>
      <c r="M23" s="28">
        <v>0</v>
      </c>
      <c r="N23" s="13">
        <v>0</v>
      </c>
      <c r="O23" s="11">
        <v>0</v>
      </c>
      <c r="P23" s="27">
        <v>0</v>
      </c>
      <c r="Q23" s="12">
        <v>0</v>
      </c>
      <c r="R23" s="12">
        <v>0</v>
      </c>
      <c r="S23" s="28">
        <v>0</v>
      </c>
      <c r="T23" s="13">
        <v>0</v>
      </c>
      <c r="U23" s="11">
        <v>0</v>
      </c>
      <c r="V23" s="27">
        <v>0</v>
      </c>
      <c r="W23" s="12">
        <v>0</v>
      </c>
      <c r="X23" s="12">
        <v>0</v>
      </c>
      <c r="Y23" s="28">
        <v>0</v>
      </c>
      <c r="Z23" s="13">
        <v>0</v>
      </c>
      <c r="AA23" s="11">
        <v>0</v>
      </c>
      <c r="AB23" s="27">
        <v>0</v>
      </c>
      <c r="AC23" s="12">
        <v>0</v>
      </c>
      <c r="AD23" s="12">
        <v>0</v>
      </c>
      <c r="AE23" s="28">
        <v>0</v>
      </c>
      <c r="AF23" s="13">
        <v>0</v>
      </c>
      <c r="AG23" s="11">
        <v>0</v>
      </c>
      <c r="AH23" s="27">
        <v>0</v>
      </c>
      <c r="AI23" s="12">
        <v>0</v>
      </c>
      <c r="AJ23" s="12">
        <v>0</v>
      </c>
      <c r="AK23" s="28">
        <v>0</v>
      </c>
      <c r="AL23" s="13">
        <v>0</v>
      </c>
      <c r="AM23" s="11">
        <v>0</v>
      </c>
      <c r="AN23" s="27">
        <v>0</v>
      </c>
      <c r="AO23" s="12">
        <v>0</v>
      </c>
      <c r="AP23" s="12">
        <v>0</v>
      </c>
      <c r="AQ23" s="28">
        <v>0</v>
      </c>
      <c r="AR23" s="13">
        <v>0</v>
      </c>
      <c r="AS23" s="11">
        <v>0</v>
      </c>
      <c r="AT23" s="27">
        <v>0</v>
      </c>
      <c r="AU23" s="12">
        <v>0</v>
      </c>
      <c r="AV23" s="12">
        <v>0</v>
      </c>
      <c r="AW23" s="28">
        <v>0</v>
      </c>
      <c r="AX23" s="13">
        <v>0</v>
      </c>
      <c r="AY23" s="11">
        <v>0</v>
      </c>
      <c r="AZ23" s="27">
        <v>0</v>
      </c>
      <c r="BA23" s="12">
        <v>0</v>
      </c>
      <c r="BB23" s="12">
        <v>0</v>
      </c>
      <c r="BC23" s="28">
        <v>0</v>
      </c>
      <c r="BD23" s="13">
        <v>0</v>
      </c>
      <c r="BE23" s="11">
        <v>0</v>
      </c>
      <c r="BF23" s="27">
        <v>0</v>
      </c>
      <c r="BG23" s="12">
        <v>0</v>
      </c>
      <c r="BH23" s="27">
        <v>0</v>
      </c>
      <c r="BI23" s="27">
        <v>0</v>
      </c>
      <c r="BJ23" s="12">
        <v>0</v>
      </c>
      <c r="BK23" s="12">
        <v>0</v>
      </c>
      <c r="BL23" s="28">
        <v>0</v>
      </c>
      <c r="BM23" s="12">
        <v>0</v>
      </c>
      <c r="BN23" s="27">
        <v>0</v>
      </c>
      <c r="BO23" s="27">
        <v>0</v>
      </c>
      <c r="BP23" s="12">
        <v>0</v>
      </c>
      <c r="BQ23" s="12">
        <v>0</v>
      </c>
      <c r="BR23" s="28">
        <v>0</v>
      </c>
      <c r="BS23" s="13">
        <v>0</v>
      </c>
      <c r="BT23" s="11">
        <v>0</v>
      </c>
      <c r="BU23" s="27">
        <v>0</v>
      </c>
      <c r="BV23" s="12">
        <v>0</v>
      </c>
      <c r="BW23" s="27">
        <v>0</v>
      </c>
      <c r="BX23" s="27">
        <v>0</v>
      </c>
      <c r="BY23" s="12">
        <v>0</v>
      </c>
      <c r="BZ23" s="12">
        <v>0</v>
      </c>
      <c r="CA23" s="28">
        <v>0</v>
      </c>
      <c r="CB23" s="12">
        <v>0</v>
      </c>
      <c r="CC23" s="27">
        <v>0</v>
      </c>
      <c r="CD23" s="27">
        <v>0</v>
      </c>
      <c r="CE23" s="12">
        <v>0</v>
      </c>
      <c r="CF23" s="12">
        <v>0</v>
      </c>
      <c r="CG23" s="28">
        <v>0</v>
      </c>
      <c r="CH23" s="13">
        <v>0</v>
      </c>
      <c r="CI23" s="11">
        <v>0</v>
      </c>
      <c r="CJ23" s="27">
        <v>0</v>
      </c>
      <c r="CK23" s="12">
        <v>0</v>
      </c>
      <c r="CL23" s="27">
        <v>0</v>
      </c>
      <c r="CM23" s="27">
        <v>0</v>
      </c>
      <c r="CN23" s="12">
        <v>0</v>
      </c>
      <c r="CO23" s="12">
        <v>0</v>
      </c>
      <c r="CP23" s="28">
        <v>0</v>
      </c>
      <c r="CQ23" s="12">
        <v>0</v>
      </c>
      <c r="CR23" s="27">
        <v>0</v>
      </c>
      <c r="CS23" s="27">
        <v>0</v>
      </c>
      <c r="CT23" s="12">
        <v>0</v>
      </c>
      <c r="CU23" s="12">
        <v>0</v>
      </c>
      <c r="CV23" s="28">
        <v>0</v>
      </c>
      <c r="CW23" s="13">
        <v>0</v>
      </c>
      <c r="CX23" s="11">
        <v>0</v>
      </c>
      <c r="CY23" s="27">
        <v>0</v>
      </c>
      <c r="CZ23" s="12">
        <v>0</v>
      </c>
      <c r="DA23" s="27">
        <v>0</v>
      </c>
      <c r="DB23" s="27">
        <v>0</v>
      </c>
      <c r="DC23" s="12">
        <v>0</v>
      </c>
      <c r="DD23" s="12">
        <v>0</v>
      </c>
      <c r="DE23" s="28">
        <v>0</v>
      </c>
      <c r="DF23" s="12">
        <v>0</v>
      </c>
      <c r="DG23" s="27">
        <v>0</v>
      </c>
      <c r="DH23" s="27">
        <v>0</v>
      </c>
      <c r="DI23" s="12">
        <v>0</v>
      </c>
      <c r="DJ23" s="12">
        <v>0</v>
      </c>
      <c r="DK23" s="28">
        <v>0</v>
      </c>
      <c r="DL23" s="13">
        <v>0</v>
      </c>
    </row>
    <row r="24" spans="1:116" ht="12.75" customHeight="1" x14ac:dyDescent="0.3">
      <c r="A24" s="7" t="s">
        <v>20</v>
      </c>
      <c r="B24" s="16" t="s">
        <v>18</v>
      </c>
      <c r="C24" s="11">
        <v>0</v>
      </c>
      <c r="D24" s="27">
        <v>0</v>
      </c>
      <c r="E24" s="12">
        <v>0</v>
      </c>
      <c r="F24" s="12">
        <v>0</v>
      </c>
      <c r="G24" s="28">
        <v>0</v>
      </c>
      <c r="H24" s="13">
        <v>0</v>
      </c>
      <c r="I24" s="11">
        <v>0</v>
      </c>
      <c r="J24" s="27">
        <v>0</v>
      </c>
      <c r="K24" s="12">
        <v>0</v>
      </c>
      <c r="L24" s="12">
        <v>0</v>
      </c>
      <c r="M24" s="28">
        <v>0</v>
      </c>
      <c r="N24" s="13">
        <v>0</v>
      </c>
      <c r="O24" s="11">
        <v>0</v>
      </c>
      <c r="P24" s="27">
        <v>0</v>
      </c>
      <c r="Q24" s="12">
        <v>0</v>
      </c>
      <c r="R24" s="12">
        <v>0</v>
      </c>
      <c r="S24" s="28">
        <v>0</v>
      </c>
      <c r="T24" s="13">
        <v>0</v>
      </c>
      <c r="U24" s="11">
        <v>0</v>
      </c>
      <c r="V24" s="27">
        <v>0</v>
      </c>
      <c r="W24" s="12">
        <v>0</v>
      </c>
      <c r="X24" s="12">
        <v>0</v>
      </c>
      <c r="Y24" s="28">
        <v>0</v>
      </c>
      <c r="Z24" s="13">
        <v>0</v>
      </c>
      <c r="AA24" s="11">
        <v>0</v>
      </c>
      <c r="AB24" s="27">
        <v>0</v>
      </c>
      <c r="AC24" s="12">
        <v>0</v>
      </c>
      <c r="AD24" s="12">
        <v>0</v>
      </c>
      <c r="AE24" s="28">
        <v>0</v>
      </c>
      <c r="AF24" s="13">
        <v>0</v>
      </c>
      <c r="AG24" s="11">
        <v>0</v>
      </c>
      <c r="AH24" s="27">
        <v>0</v>
      </c>
      <c r="AI24" s="12">
        <v>0</v>
      </c>
      <c r="AJ24" s="12">
        <v>0</v>
      </c>
      <c r="AK24" s="28">
        <v>0</v>
      </c>
      <c r="AL24" s="13">
        <v>0</v>
      </c>
      <c r="AM24" s="11">
        <v>0</v>
      </c>
      <c r="AN24" s="27">
        <v>0</v>
      </c>
      <c r="AO24" s="12">
        <v>0</v>
      </c>
      <c r="AP24" s="12">
        <v>0</v>
      </c>
      <c r="AQ24" s="28">
        <v>0</v>
      </c>
      <c r="AR24" s="13">
        <v>0</v>
      </c>
      <c r="AS24" s="11">
        <v>0</v>
      </c>
      <c r="AT24" s="27">
        <v>0</v>
      </c>
      <c r="AU24" s="12">
        <v>0</v>
      </c>
      <c r="AV24" s="12">
        <v>0</v>
      </c>
      <c r="AW24" s="28">
        <v>0</v>
      </c>
      <c r="AX24" s="13">
        <v>0</v>
      </c>
      <c r="AY24" s="11">
        <v>0</v>
      </c>
      <c r="AZ24" s="27">
        <v>0</v>
      </c>
      <c r="BA24" s="12">
        <v>0</v>
      </c>
      <c r="BB24" s="12">
        <v>0</v>
      </c>
      <c r="BC24" s="28">
        <v>0</v>
      </c>
      <c r="BD24" s="13">
        <v>0</v>
      </c>
      <c r="BE24" s="11">
        <v>0</v>
      </c>
      <c r="BF24" s="27">
        <v>0</v>
      </c>
      <c r="BG24" s="12">
        <v>0</v>
      </c>
      <c r="BH24" s="27">
        <v>0</v>
      </c>
      <c r="BI24" s="27">
        <v>0</v>
      </c>
      <c r="BJ24" s="12">
        <v>0</v>
      </c>
      <c r="BK24" s="12">
        <v>0</v>
      </c>
      <c r="BL24" s="28">
        <v>0</v>
      </c>
      <c r="BM24" s="12">
        <v>0</v>
      </c>
      <c r="BN24" s="27">
        <v>0</v>
      </c>
      <c r="BO24" s="27">
        <v>0</v>
      </c>
      <c r="BP24" s="12">
        <v>0</v>
      </c>
      <c r="BQ24" s="12">
        <v>0</v>
      </c>
      <c r="BR24" s="28">
        <v>0</v>
      </c>
      <c r="BS24" s="13">
        <v>0</v>
      </c>
      <c r="BT24" s="11">
        <v>0</v>
      </c>
      <c r="BU24" s="27">
        <v>0</v>
      </c>
      <c r="BV24" s="12">
        <v>0</v>
      </c>
      <c r="BW24" s="27">
        <v>0</v>
      </c>
      <c r="BX24" s="27">
        <v>0</v>
      </c>
      <c r="BY24" s="12">
        <v>0</v>
      </c>
      <c r="BZ24" s="12">
        <v>0</v>
      </c>
      <c r="CA24" s="28">
        <v>0</v>
      </c>
      <c r="CB24" s="12">
        <v>0</v>
      </c>
      <c r="CC24" s="27">
        <v>0</v>
      </c>
      <c r="CD24" s="27">
        <v>0</v>
      </c>
      <c r="CE24" s="12">
        <v>0</v>
      </c>
      <c r="CF24" s="12">
        <v>0</v>
      </c>
      <c r="CG24" s="28">
        <v>0</v>
      </c>
      <c r="CH24" s="13">
        <v>0</v>
      </c>
      <c r="CI24" s="11">
        <v>0</v>
      </c>
      <c r="CJ24" s="27">
        <v>0</v>
      </c>
      <c r="CK24" s="12">
        <v>0</v>
      </c>
      <c r="CL24" s="27">
        <v>0</v>
      </c>
      <c r="CM24" s="27">
        <v>0</v>
      </c>
      <c r="CN24" s="12">
        <v>0</v>
      </c>
      <c r="CO24" s="12">
        <v>0</v>
      </c>
      <c r="CP24" s="28">
        <v>0</v>
      </c>
      <c r="CQ24" s="12">
        <v>0</v>
      </c>
      <c r="CR24" s="27">
        <v>0</v>
      </c>
      <c r="CS24" s="27">
        <v>0</v>
      </c>
      <c r="CT24" s="12">
        <v>0</v>
      </c>
      <c r="CU24" s="12">
        <v>0</v>
      </c>
      <c r="CV24" s="28">
        <v>0</v>
      </c>
      <c r="CW24" s="13">
        <v>0</v>
      </c>
      <c r="CX24" s="11">
        <v>0</v>
      </c>
      <c r="CY24" s="27">
        <v>0</v>
      </c>
      <c r="CZ24" s="12">
        <v>0</v>
      </c>
      <c r="DA24" s="27">
        <v>0</v>
      </c>
      <c r="DB24" s="27">
        <v>0</v>
      </c>
      <c r="DC24" s="12">
        <v>0</v>
      </c>
      <c r="DD24" s="12">
        <v>0</v>
      </c>
      <c r="DE24" s="28">
        <v>0</v>
      </c>
      <c r="DF24" s="12">
        <v>0</v>
      </c>
      <c r="DG24" s="27">
        <v>0</v>
      </c>
      <c r="DH24" s="27">
        <v>0</v>
      </c>
      <c r="DI24" s="12">
        <v>0</v>
      </c>
      <c r="DJ24" s="12">
        <v>0</v>
      </c>
      <c r="DK24" s="28">
        <v>0</v>
      </c>
      <c r="DL24" s="13">
        <v>0</v>
      </c>
    </row>
    <row r="25" spans="1:116" ht="12.75" customHeight="1" x14ac:dyDescent="0.3">
      <c r="A25" s="7" t="s">
        <v>21</v>
      </c>
      <c r="B25" s="16" t="s">
        <v>18</v>
      </c>
      <c r="C25" s="11">
        <v>0</v>
      </c>
      <c r="D25" s="27">
        <v>0</v>
      </c>
      <c r="E25" s="12">
        <v>0</v>
      </c>
      <c r="F25" s="12">
        <v>0</v>
      </c>
      <c r="G25" s="28">
        <v>0</v>
      </c>
      <c r="H25" s="13">
        <v>0</v>
      </c>
      <c r="I25" s="11">
        <v>0</v>
      </c>
      <c r="J25" s="27">
        <v>0</v>
      </c>
      <c r="K25" s="12">
        <v>0</v>
      </c>
      <c r="L25" s="12">
        <v>0</v>
      </c>
      <c r="M25" s="28">
        <v>0</v>
      </c>
      <c r="N25" s="13">
        <v>0</v>
      </c>
      <c r="O25" s="11">
        <v>0</v>
      </c>
      <c r="P25" s="27">
        <v>0</v>
      </c>
      <c r="Q25" s="12">
        <v>0</v>
      </c>
      <c r="R25" s="12">
        <v>0</v>
      </c>
      <c r="S25" s="28">
        <v>0</v>
      </c>
      <c r="T25" s="13">
        <v>0</v>
      </c>
      <c r="U25" s="11">
        <v>0</v>
      </c>
      <c r="V25" s="27">
        <v>0</v>
      </c>
      <c r="W25" s="12">
        <v>0</v>
      </c>
      <c r="X25" s="12">
        <v>0</v>
      </c>
      <c r="Y25" s="28">
        <v>0</v>
      </c>
      <c r="Z25" s="13">
        <v>0</v>
      </c>
      <c r="AA25" s="11">
        <v>0</v>
      </c>
      <c r="AB25" s="27">
        <v>0</v>
      </c>
      <c r="AC25" s="12">
        <v>0</v>
      </c>
      <c r="AD25" s="12">
        <v>0</v>
      </c>
      <c r="AE25" s="28">
        <v>0</v>
      </c>
      <c r="AF25" s="13">
        <v>0</v>
      </c>
      <c r="AG25" s="11">
        <v>0</v>
      </c>
      <c r="AH25" s="27">
        <v>0</v>
      </c>
      <c r="AI25" s="12">
        <v>0</v>
      </c>
      <c r="AJ25" s="12">
        <v>0</v>
      </c>
      <c r="AK25" s="28">
        <v>0</v>
      </c>
      <c r="AL25" s="13">
        <v>0</v>
      </c>
      <c r="AM25" s="11">
        <v>0</v>
      </c>
      <c r="AN25" s="27">
        <v>0</v>
      </c>
      <c r="AO25" s="12">
        <v>0</v>
      </c>
      <c r="AP25" s="12">
        <v>0</v>
      </c>
      <c r="AQ25" s="28">
        <v>0</v>
      </c>
      <c r="AR25" s="13">
        <v>0</v>
      </c>
      <c r="AS25" s="11">
        <v>0</v>
      </c>
      <c r="AT25" s="27">
        <v>0</v>
      </c>
      <c r="AU25" s="12">
        <v>0</v>
      </c>
      <c r="AV25" s="12">
        <v>0</v>
      </c>
      <c r="AW25" s="28">
        <v>0</v>
      </c>
      <c r="AX25" s="13">
        <v>0</v>
      </c>
      <c r="AY25" s="11">
        <v>0</v>
      </c>
      <c r="AZ25" s="27">
        <v>0</v>
      </c>
      <c r="BA25" s="12">
        <v>0</v>
      </c>
      <c r="BB25" s="12">
        <v>0</v>
      </c>
      <c r="BC25" s="28">
        <v>0</v>
      </c>
      <c r="BD25" s="13">
        <v>0</v>
      </c>
      <c r="BE25" s="11">
        <v>0</v>
      </c>
      <c r="BF25" s="27">
        <v>0</v>
      </c>
      <c r="BG25" s="12">
        <v>0</v>
      </c>
      <c r="BH25" s="27">
        <v>0</v>
      </c>
      <c r="BI25" s="27">
        <v>0</v>
      </c>
      <c r="BJ25" s="12">
        <v>0</v>
      </c>
      <c r="BK25" s="12">
        <v>0</v>
      </c>
      <c r="BL25" s="28">
        <v>0</v>
      </c>
      <c r="BM25" s="12">
        <v>0</v>
      </c>
      <c r="BN25" s="27">
        <v>0</v>
      </c>
      <c r="BO25" s="27">
        <v>0</v>
      </c>
      <c r="BP25" s="12">
        <v>0</v>
      </c>
      <c r="BQ25" s="12">
        <v>0</v>
      </c>
      <c r="BR25" s="28">
        <v>0</v>
      </c>
      <c r="BS25" s="13">
        <v>0</v>
      </c>
      <c r="BT25" s="11">
        <v>0</v>
      </c>
      <c r="BU25" s="27">
        <v>0</v>
      </c>
      <c r="BV25" s="12">
        <v>0</v>
      </c>
      <c r="BW25" s="27">
        <v>0</v>
      </c>
      <c r="BX25" s="27">
        <v>0</v>
      </c>
      <c r="BY25" s="12">
        <v>0</v>
      </c>
      <c r="BZ25" s="12">
        <v>0</v>
      </c>
      <c r="CA25" s="28">
        <v>0</v>
      </c>
      <c r="CB25" s="12">
        <v>0</v>
      </c>
      <c r="CC25" s="27">
        <v>0</v>
      </c>
      <c r="CD25" s="27">
        <v>0</v>
      </c>
      <c r="CE25" s="12">
        <v>0</v>
      </c>
      <c r="CF25" s="12">
        <v>0</v>
      </c>
      <c r="CG25" s="28">
        <v>0</v>
      </c>
      <c r="CH25" s="13">
        <v>0</v>
      </c>
      <c r="CI25" s="11">
        <v>0</v>
      </c>
      <c r="CJ25" s="27">
        <v>0</v>
      </c>
      <c r="CK25" s="12">
        <v>0</v>
      </c>
      <c r="CL25" s="27">
        <v>0</v>
      </c>
      <c r="CM25" s="27">
        <v>0</v>
      </c>
      <c r="CN25" s="12">
        <v>0</v>
      </c>
      <c r="CO25" s="12">
        <v>0</v>
      </c>
      <c r="CP25" s="28">
        <v>0</v>
      </c>
      <c r="CQ25" s="12">
        <v>0</v>
      </c>
      <c r="CR25" s="27">
        <v>0</v>
      </c>
      <c r="CS25" s="27">
        <v>0</v>
      </c>
      <c r="CT25" s="12">
        <v>0</v>
      </c>
      <c r="CU25" s="12">
        <v>0</v>
      </c>
      <c r="CV25" s="28">
        <v>0</v>
      </c>
      <c r="CW25" s="13">
        <v>0</v>
      </c>
      <c r="CX25" s="11">
        <v>0</v>
      </c>
      <c r="CY25" s="27">
        <v>0</v>
      </c>
      <c r="CZ25" s="12">
        <v>0</v>
      </c>
      <c r="DA25" s="27">
        <v>0</v>
      </c>
      <c r="DB25" s="27">
        <v>0</v>
      </c>
      <c r="DC25" s="12">
        <v>0</v>
      </c>
      <c r="DD25" s="12">
        <v>0</v>
      </c>
      <c r="DE25" s="28">
        <v>0</v>
      </c>
      <c r="DF25" s="12">
        <v>0</v>
      </c>
      <c r="DG25" s="27">
        <v>0</v>
      </c>
      <c r="DH25" s="27">
        <v>0</v>
      </c>
      <c r="DI25" s="12">
        <v>0</v>
      </c>
      <c r="DJ25" s="12">
        <v>0</v>
      </c>
      <c r="DK25" s="28">
        <v>0</v>
      </c>
      <c r="DL25" s="13">
        <v>0</v>
      </c>
    </row>
    <row r="26" spans="1:116" ht="12.75" customHeight="1" x14ac:dyDescent="0.3">
      <c r="A26" s="7" t="s">
        <v>22</v>
      </c>
      <c r="B26" s="16" t="s">
        <v>18</v>
      </c>
      <c r="C26" s="11">
        <v>0</v>
      </c>
      <c r="D26" s="27">
        <v>0</v>
      </c>
      <c r="E26" s="12">
        <v>0</v>
      </c>
      <c r="F26" s="12">
        <v>0</v>
      </c>
      <c r="G26" s="28">
        <v>0</v>
      </c>
      <c r="H26" s="13">
        <v>0</v>
      </c>
      <c r="I26" s="11">
        <v>0</v>
      </c>
      <c r="J26" s="27">
        <v>0</v>
      </c>
      <c r="K26" s="12">
        <v>0</v>
      </c>
      <c r="L26" s="12">
        <v>0</v>
      </c>
      <c r="M26" s="28">
        <v>0</v>
      </c>
      <c r="N26" s="13">
        <v>0</v>
      </c>
      <c r="O26" s="11">
        <v>0</v>
      </c>
      <c r="P26" s="27">
        <v>0</v>
      </c>
      <c r="Q26" s="12">
        <v>0</v>
      </c>
      <c r="R26" s="12">
        <v>0</v>
      </c>
      <c r="S26" s="28">
        <v>0</v>
      </c>
      <c r="T26" s="13">
        <v>0</v>
      </c>
      <c r="U26" s="11">
        <v>0</v>
      </c>
      <c r="V26" s="27">
        <v>0</v>
      </c>
      <c r="W26" s="12">
        <v>0</v>
      </c>
      <c r="X26" s="12">
        <v>0</v>
      </c>
      <c r="Y26" s="28">
        <v>0</v>
      </c>
      <c r="Z26" s="13">
        <v>0</v>
      </c>
      <c r="AA26" s="11">
        <v>0</v>
      </c>
      <c r="AB26" s="27">
        <v>0</v>
      </c>
      <c r="AC26" s="12">
        <v>0</v>
      </c>
      <c r="AD26" s="12">
        <v>0</v>
      </c>
      <c r="AE26" s="28">
        <v>0</v>
      </c>
      <c r="AF26" s="13">
        <v>0</v>
      </c>
      <c r="AG26" s="11">
        <v>0</v>
      </c>
      <c r="AH26" s="27">
        <v>0</v>
      </c>
      <c r="AI26" s="12">
        <v>0</v>
      </c>
      <c r="AJ26" s="12">
        <v>0</v>
      </c>
      <c r="AK26" s="28">
        <v>0</v>
      </c>
      <c r="AL26" s="13">
        <v>0</v>
      </c>
      <c r="AM26" s="11">
        <v>0</v>
      </c>
      <c r="AN26" s="27">
        <v>0</v>
      </c>
      <c r="AO26" s="12">
        <v>0</v>
      </c>
      <c r="AP26" s="12">
        <v>0</v>
      </c>
      <c r="AQ26" s="28">
        <v>0</v>
      </c>
      <c r="AR26" s="13">
        <v>0</v>
      </c>
      <c r="AS26" s="11">
        <v>0</v>
      </c>
      <c r="AT26" s="27">
        <v>0</v>
      </c>
      <c r="AU26" s="12">
        <v>0</v>
      </c>
      <c r="AV26" s="12">
        <v>0</v>
      </c>
      <c r="AW26" s="28">
        <v>0</v>
      </c>
      <c r="AX26" s="13">
        <v>0</v>
      </c>
      <c r="AY26" s="11">
        <v>0</v>
      </c>
      <c r="AZ26" s="27">
        <v>0</v>
      </c>
      <c r="BA26" s="12">
        <v>0</v>
      </c>
      <c r="BB26" s="12">
        <v>0</v>
      </c>
      <c r="BC26" s="28">
        <v>0</v>
      </c>
      <c r="BD26" s="13">
        <v>0</v>
      </c>
      <c r="BE26" s="11">
        <v>0</v>
      </c>
      <c r="BF26" s="27">
        <v>0</v>
      </c>
      <c r="BG26" s="12">
        <v>0</v>
      </c>
      <c r="BH26" s="27">
        <v>0</v>
      </c>
      <c r="BI26" s="27">
        <v>0</v>
      </c>
      <c r="BJ26" s="12">
        <v>0</v>
      </c>
      <c r="BK26" s="12">
        <v>0</v>
      </c>
      <c r="BL26" s="28">
        <v>0</v>
      </c>
      <c r="BM26" s="12">
        <v>0</v>
      </c>
      <c r="BN26" s="27">
        <v>0</v>
      </c>
      <c r="BO26" s="27">
        <v>0</v>
      </c>
      <c r="BP26" s="12">
        <v>0</v>
      </c>
      <c r="BQ26" s="12">
        <v>0</v>
      </c>
      <c r="BR26" s="28">
        <v>0</v>
      </c>
      <c r="BS26" s="13">
        <v>0</v>
      </c>
      <c r="BT26" s="11">
        <v>0</v>
      </c>
      <c r="BU26" s="27">
        <v>0</v>
      </c>
      <c r="BV26" s="12">
        <v>0</v>
      </c>
      <c r="BW26" s="27">
        <v>0</v>
      </c>
      <c r="BX26" s="27">
        <v>0</v>
      </c>
      <c r="BY26" s="12">
        <v>0</v>
      </c>
      <c r="BZ26" s="12">
        <v>0</v>
      </c>
      <c r="CA26" s="28">
        <v>0</v>
      </c>
      <c r="CB26" s="12">
        <v>0</v>
      </c>
      <c r="CC26" s="27">
        <v>0</v>
      </c>
      <c r="CD26" s="27">
        <v>0</v>
      </c>
      <c r="CE26" s="12">
        <v>0</v>
      </c>
      <c r="CF26" s="12">
        <v>0</v>
      </c>
      <c r="CG26" s="28">
        <v>0</v>
      </c>
      <c r="CH26" s="13">
        <v>0</v>
      </c>
      <c r="CI26" s="11">
        <v>0</v>
      </c>
      <c r="CJ26" s="27">
        <v>0</v>
      </c>
      <c r="CK26" s="12">
        <v>0</v>
      </c>
      <c r="CL26" s="27">
        <v>0</v>
      </c>
      <c r="CM26" s="27">
        <v>0</v>
      </c>
      <c r="CN26" s="12">
        <v>0</v>
      </c>
      <c r="CO26" s="12">
        <v>0</v>
      </c>
      <c r="CP26" s="28">
        <v>0</v>
      </c>
      <c r="CQ26" s="12">
        <v>0</v>
      </c>
      <c r="CR26" s="27">
        <v>0</v>
      </c>
      <c r="CS26" s="27">
        <v>0</v>
      </c>
      <c r="CT26" s="12">
        <v>0</v>
      </c>
      <c r="CU26" s="12">
        <v>0</v>
      </c>
      <c r="CV26" s="28">
        <v>0</v>
      </c>
      <c r="CW26" s="13">
        <v>0</v>
      </c>
      <c r="CX26" s="11">
        <v>0</v>
      </c>
      <c r="CY26" s="27">
        <v>0</v>
      </c>
      <c r="CZ26" s="12">
        <v>0</v>
      </c>
      <c r="DA26" s="27">
        <v>0</v>
      </c>
      <c r="DB26" s="27">
        <v>0</v>
      </c>
      <c r="DC26" s="12">
        <v>0</v>
      </c>
      <c r="DD26" s="12">
        <v>0</v>
      </c>
      <c r="DE26" s="28">
        <v>0</v>
      </c>
      <c r="DF26" s="12">
        <v>0</v>
      </c>
      <c r="DG26" s="27">
        <v>0</v>
      </c>
      <c r="DH26" s="27">
        <v>0</v>
      </c>
      <c r="DI26" s="12">
        <v>0</v>
      </c>
      <c r="DJ26" s="12">
        <v>0</v>
      </c>
      <c r="DK26" s="28">
        <v>0</v>
      </c>
      <c r="DL26" s="13">
        <v>0</v>
      </c>
    </row>
    <row r="27" spans="1:116" ht="12.75" customHeight="1" x14ac:dyDescent="0.3">
      <c r="A27" s="7" t="s">
        <v>23</v>
      </c>
      <c r="B27" s="16" t="s">
        <v>24</v>
      </c>
      <c r="C27" s="11">
        <v>3522</v>
      </c>
      <c r="D27" s="27">
        <v>3522</v>
      </c>
      <c r="E27" s="12">
        <v>13031.400000000001</v>
      </c>
      <c r="F27" s="12">
        <v>2509</v>
      </c>
      <c r="G27" s="28">
        <v>2509</v>
      </c>
      <c r="H27" s="13">
        <v>9283.3000000000011</v>
      </c>
      <c r="I27" s="11">
        <v>3753</v>
      </c>
      <c r="J27" s="27">
        <v>3753</v>
      </c>
      <c r="K27" s="12">
        <v>13886.100000000002</v>
      </c>
      <c r="L27" s="12">
        <v>2662</v>
      </c>
      <c r="M27" s="28">
        <v>2662</v>
      </c>
      <c r="N27" s="13">
        <v>9849.4000000000015</v>
      </c>
      <c r="O27" s="11">
        <v>3306</v>
      </c>
      <c r="P27" s="27">
        <v>3306</v>
      </c>
      <c r="Q27" s="12">
        <v>12232.2</v>
      </c>
      <c r="R27" s="12">
        <v>2491</v>
      </c>
      <c r="S27" s="28">
        <v>2491</v>
      </c>
      <c r="T27" s="13">
        <v>9216.7000000000007</v>
      </c>
      <c r="U27" s="11">
        <v>2629</v>
      </c>
      <c r="V27" s="27">
        <v>2629</v>
      </c>
      <c r="W27" s="12">
        <v>9727.2999999999993</v>
      </c>
      <c r="X27" s="12">
        <v>2460</v>
      </c>
      <c r="Y27" s="28">
        <v>2460</v>
      </c>
      <c r="Z27" s="13">
        <v>9102</v>
      </c>
      <c r="AA27" s="11">
        <v>2597</v>
      </c>
      <c r="AB27" s="27">
        <v>2597</v>
      </c>
      <c r="AC27" s="12">
        <v>9608.9000000000015</v>
      </c>
      <c r="AD27" s="12">
        <v>2952</v>
      </c>
      <c r="AE27" s="28">
        <v>2952</v>
      </c>
      <c r="AF27" s="13">
        <v>10922.400000000001</v>
      </c>
      <c r="AG27" s="11">
        <v>2822</v>
      </c>
      <c r="AH27" s="27">
        <v>2822</v>
      </c>
      <c r="AI27" s="12">
        <v>10441.400000000001</v>
      </c>
      <c r="AJ27" s="12">
        <v>2750</v>
      </c>
      <c r="AK27" s="28">
        <v>2750</v>
      </c>
      <c r="AL27" s="13">
        <v>10175</v>
      </c>
      <c r="AM27" s="11">
        <v>0</v>
      </c>
      <c r="AN27" s="27">
        <v>2726</v>
      </c>
      <c r="AO27" s="12">
        <v>10086.200000000001</v>
      </c>
      <c r="AP27" s="12">
        <v>0</v>
      </c>
      <c r="AQ27" s="28">
        <v>2561</v>
      </c>
      <c r="AR27" s="13">
        <v>9475.7000000000007</v>
      </c>
      <c r="AS27" s="11">
        <v>0</v>
      </c>
      <c r="AT27" s="27">
        <v>3309</v>
      </c>
      <c r="AU27" s="12">
        <v>12300.1</v>
      </c>
      <c r="AV27" s="12">
        <v>2653</v>
      </c>
      <c r="AW27" s="28">
        <v>2561</v>
      </c>
      <c r="AX27" s="13">
        <v>9854.5</v>
      </c>
      <c r="AY27" s="11">
        <v>0</v>
      </c>
      <c r="AZ27" s="27">
        <v>3228</v>
      </c>
      <c r="BA27" s="12">
        <v>13234.8</v>
      </c>
      <c r="BB27" s="12">
        <v>0</v>
      </c>
      <c r="BC27" s="28">
        <v>2619</v>
      </c>
      <c r="BD27" s="13">
        <v>10737.899999999998</v>
      </c>
      <c r="BE27" s="11">
        <v>0</v>
      </c>
      <c r="BF27" s="27">
        <v>0</v>
      </c>
      <c r="BG27" s="12">
        <v>0</v>
      </c>
      <c r="BH27" s="27">
        <v>0</v>
      </c>
      <c r="BI27" s="27">
        <v>2474</v>
      </c>
      <c r="BJ27" s="12">
        <v>10143.4</v>
      </c>
      <c r="BK27" s="12">
        <v>0</v>
      </c>
      <c r="BL27" s="28">
        <v>1420</v>
      </c>
      <c r="BM27" s="12">
        <v>5821.9999999999991</v>
      </c>
      <c r="BN27" s="27">
        <v>0</v>
      </c>
      <c r="BO27" s="27">
        <v>0</v>
      </c>
      <c r="BP27" s="12">
        <v>0</v>
      </c>
      <c r="BQ27" s="12">
        <v>0</v>
      </c>
      <c r="BR27" s="28">
        <v>0</v>
      </c>
      <c r="BS27" s="13">
        <v>0</v>
      </c>
      <c r="BT27" s="11">
        <v>0</v>
      </c>
      <c r="BU27" s="27">
        <v>0</v>
      </c>
      <c r="BV27" s="12">
        <v>0</v>
      </c>
      <c r="BW27" s="27">
        <v>0</v>
      </c>
      <c r="BX27" s="27">
        <v>1792</v>
      </c>
      <c r="BY27" s="12">
        <v>7347.1999999999989</v>
      </c>
      <c r="BZ27" s="12">
        <v>0</v>
      </c>
      <c r="CA27" s="28">
        <v>900</v>
      </c>
      <c r="CB27" s="12">
        <v>3689.9999999999995</v>
      </c>
      <c r="CC27" s="27">
        <v>0</v>
      </c>
      <c r="CD27" s="27">
        <v>0</v>
      </c>
      <c r="CE27" s="12">
        <v>0</v>
      </c>
      <c r="CF27" s="12">
        <v>0</v>
      </c>
      <c r="CG27" s="28">
        <v>0</v>
      </c>
      <c r="CH27" s="13">
        <v>0</v>
      </c>
      <c r="CI27" s="11">
        <v>0</v>
      </c>
      <c r="CJ27" s="27">
        <v>0</v>
      </c>
      <c r="CK27" s="12">
        <v>0</v>
      </c>
      <c r="CL27" s="27">
        <v>0</v>
      </c>
      <c r="CM27" s="27">
        <v>1562</v>
      </c>
      <c r="CN27" s="12">
        <v>6404.2</v>
      </c>
      <c r="CO27" s="12">
        <v>0</v>
      </c>
      <c r="CP27" s="28">
        <v>596</v>
      </c>
      <c r="CQ27" s="12">
        <v>2443.6</v>
      </c>
      <c r="CR27" s="27">
        <v>0</v>
      </c>
      <c r="CS27" s="27">
        <v>0</v>
      </c>
      <c r="CT27" s="12">
        <v>0</v>
      </c>
      <c r="CU27" s="12">
        <v>0</v>
      </c>
      <c r="CV27" s="28">
        <v>0</v>
      </c>
      <c r="CW27" s="13">
        <v>0</v>
      </c>
      <c r="CX27" s="11">
        <v>0</v>
      </c>
      <c r="CY27" s="27">
        <v>0</v>
      </c>
      <c r="CZ27" s="12">
        <v>0</v>
      </c>
      <c r="DA27" s="27">
        <v>0</v>
      </c>
      <c r="DB27" s="27">
        <v>1741</v>
      </c>
      <c r="DC27" s="12">
        <v>7138.0999999999995</v>
      </c>
      <c r="DD27" s="12">
        <v>0</v>
      </c>
      <c r="DE27" s="28">
        <v>499</v>
      </c>
      <c r="DF27" s="12">
        <v>2045.8999999999999</v>
      </c>
      <c r="DG27" s="27">
        <v>0</v>
      </c>
      <c r="DH27" s="27">
        <v>0</v>
      </c>
      <c r="DI27" s="12">
        <v>0</v>
      </c>
      <c r="DJ27" s="12">
        <v>0</v>
      </c>
      <c r="DK27" s="28">
        <v>0</v>
      </c>
      <c r="DL27" s="13">
        <v>0</v>
      </c>
    </row>
    <row r="28" spans="1:116" ht="13" x14ac:dyDescent="0.3">
      <c r="A28" s="7">
        <v>9</v>
      </c>
      <c r="B28" s="16" t="s">
        <v>25</v>
      </c>
      <c r="C28" s="11">
        <v>12545</v>
      </c>
      <c r="D28" s="27">
        <v>6272.5</v>
      </c>
      <c r="E28" s="12">
        <v>23835.5</v>
      </c>
      <c r="F28" s="12">
        <v>7516</v>
      </c>
      <c r="G28" s="28">
        <v>3758</v>
      </c>
      <c r="H28" s="13">
        <v>14280.400000000001</v>
      </c>
      <c r="I28" s="11">
        <v>12073</v>
      </c>
      <c r="J28" s="27">
        <v>6036.5</v>
      </c>
      <c r="K28" s="12">
        <v>22938.7</v>
      </c>
      <c r="L28" s="12">
        <v>6956</v>
      </c>
      <c r="M28" s="28">
        <v>3478</v>
      </c>
      <c r="N28" s="13">
        <v>13216.400000000001</v>
      </c>
      <c r="O28" s="11">
        <v>12497</v>
      </c>
      <c r="P28" s="27">
        <v>6248.5</v>
      </c>
      <c r="Q28" s="12">
        <v>23744.300000000003</v>
      </c>
      <c r="R28" s="12">
        <v>7489</v>
      </c>
      <c r="S28" s="28">
        <v>3744.5</v>
      </c>
      <c r="T28" s="13">
        <v>14229.1</v>
      </c>
      <c r="U28" s="11">
        <v>11718</v>
      </c>
      <c r="V28" s="27">
        <v>5859</v>
      </c>
      <c r="W28" s="12">
        <v>22264.2</v>
      </c>
      <c r="X28" s="12">
        <v>7001</v>
      </c>
      <c r="Y28" s="28">
        <v>3501</v>
      </c>
      <c r="Z28" s="13">
        <v>13301.900000000001</v>
      </c>
      <c r="AA28" s="11">
        <v>9574</v>
      </c>
      <c r="AB28" s="27">
        <v>4787</v>
      </c>
      <c r="AC28" s="12">
        <v>18190.600000000002</v>
      </c>
      <c r="AD28" s="12">
        <v>5549</v>
      </c>
      <c r="AE28" s="28">
        <v>2774.5</v>
      </c>
      <c r="AF28" s="13">
        <v>10543.1</v>
      </c>
      <c r="AG28" s="11">
        <v>7973</v>
      </c>
      <c r="AH28" s="27">
        <v>3986.5</v>
      </c>
      <c r="AI28" s="12">
        <v>15148.7</v>
      </c>
      <c r="AJ28" s="12">
        <v>4307</v>
      </c>
      <c r="AK28" s="28">
        <v>2153.5</v>
      </c>
      <c r="AL28" s="13">
        <v>8183.3000000000011</v>
      </c>
      <c r="AM28" s="11">
        <v>9297</v>
      </c>
      <c r="AN28" s="27">
        <v>4648.5</v>
      </c>
      <c r="AO28" s="12">
        <v>17664.300000000003</v>
      </c>
      <c r="AP28" s="12">
        <v>5275</v>
      </c>
      <c r="AQ28" s="28">
        <v>2637.5</v>
      </c>
      <c r="AR28" s="13">
        <v>10022.5</v>
      </c>
      <c r="AS28" s="11">
        <v>9671</v>
      </c>
      <c r="AT28" s="27">
        <v>4835.5</v>
      </c>
      <c r="AU28" s="12">
        <v>18439.5</v>
      </c>
      <c r="AV28" s="12">
        <v>5113</v>
      </c>
      <c r="AW28" s="28">
        <v>2556.5</v>
      </c>
      <c r="AX28" s="13">
        <v>9744.5</v>
      </c>
      <c r="AY28" s="11">
        <v>10172</v>
      </c>
      <c r="AZ28" s="27">
        <v>5086</v>
      </c>
      <c r="BA28" s="12">
        <v>21361.200000000001</v>
      </c>
      <c r="BB28" s="12">
        <v>5372</v>
      </c>
      <c r="BC28" s="28">
        <v>2686</v>
      </c>
      <c r="BD28" s="13">
        <v>11281.2</v>
      </c>
      <c r="BE28" s="11">
        <v>1439</v>
      </c>
      <c r="BF28" s="27">
        <v>719.5</v>
      </c>
      <c r="BG28" s="12">
        <v>3021.9</v>
      </c>
      <c r="BH28" s="27">
        <v>10580</v>
      </c>
      <c r="BI28" s="27">
        <v>5290</v>
      </c>
      <c r="BJ28" s="12">
        <v>22218</v>
      </c>
      <c r="BK28" s="12">
        <v>6394</v>
      </c>
      <c r="BL28" s="28">
        <v>3197</v>
      </c>
      <c r="BM28" s="12">
        <v>13427.400000000001</v>
      </c>
      <c r="BN28" s="27">
        <v>1313</v>
      </c>
      <c r="BO28" s="27">
        <v>656.5</v>
      </c>
      <c r="BP28" s="12">
        <v>2757.3</v>
      </c>
      <c r="BQ28" s="12">
        <v>3082</v>
      </c>
      <c r="BR28" s="28">
        <v>1541</v>
      </c>
      <c r="BS28" s="13">
        <v>6472.2000000000007</v>
      </c>
      <c r="BT28" s="11">
        <v>3213</v>
      </c>
      <c r="BU28" s="27">
        <v>1606.5</v>
      </c>
      <c r="BV28" s="12">
        <v>6747.3000000000011</v>
      </c>
      <c r="BW28" s="27">
        <v>11827</v>
      </c>
      <c r="BX28" s="27">
        <v>5913.5</v>
      </c>
      <c r="BY28" s="12">
        <v>24836.7</v>
      </c>
      <c r="BZ28" s="12">
        <v>6734</v>
      </c>
      <c r="CA28" s="28">
        <v>3367</v>
      </c>
      <c r="CB28" s="12">
        <v>14141.400000000001</v>
      </c>
      <c r="CC28" s="27">
        <v>2937</v>
      </c>
      <c r="CD28" s="27">
        <v>1468.5</v>
      </c>
      <c r="CE28" s="12">
        <v>6167.7</v>
      </c>
      <c r="CF28" s="12">
        <v>6509</v>
      </c>
      <c r="CG28" s="28">
        <v>3254.5</v>
      </c>
      <c r="CH28" s="13">
        <v>13668.900000000001</v>
      </c>
      <c r="CI28" s="11">
        <v>3143</v>
      </c>
      <c r="CJ28" s="27">
        <v>1571.5</v>
      </c>
      <c r="CK28" s="12">
        <v>6600.3</v>
      </c>
      <c r="CL28" s="27">
        <v>11219</v>
      </c>
      <c r="CM28" s="27">
        <v>5609.5</v>
      </c>
      <c r="CN28" s="12">
        <v>23559.9</v>
      </c>
      <c r="CO28" s="12">
        <v>7184</v>
      </c>
      <c r="CP28" s="28">
        <v>3592</v>
      </c>
      <c r="CQ28" s="12">
        <v>15086.400000000001</v>
      </c>
      <c r="CR28" s="27">
        <v>2995</v>
      </c>
      <c r="CS28" s="27">
        <v>1497.5</v>
      </c>
      <c r="CT28" s="12">
        <v>6289.5</v>
      </c>
      <c r="CU28" s="12">
        <v>6651</v>
      </c>
      <c r="CV28" s="28">
        <v>3325.5</v>
      </c>
      <c r="CW28" s="13">
        <v>13967.100000000002</v>
      </c>
      <c r="CX28" s="11">
        <v>3443</v>
      </c>
      <c r="CY28" s="27">
        <v>1721.5</v>
      </c>
      <c r="CZ28" s="12">
        <v>7230.3000000000011</v>
      </c>
      <c r="DA28" s="27">
        <v>11749</v>
      </c>
      <c r="DB28" s="27">
        <v>5874.5</v>
      </c>
      <c r="DC28" s="12">
        <v>24672.9</v>
      </c>
      <c r="DD28" s="12">
        <v>6786</v>
      </c>
      <c r="DE28" s="28">
        <v>3393</v>
      </c>
      <c r="DF28" s="12">
        <v>14250.600000000002</v>
      </c>
      <c r="DG28" s="27">
        <v>2964</v>
      </c>
      <c r="DH28" s="27">
        <v>1482</v>
      </c>
      <c r="DI28" s="12">
        <v>6224.4000000000005</v>
      </c>
      <c r="DJ28" s="12">
        <v>6818</v>
      </c>
      <c r="DK28" s="28">
        <v>3409</v>
      </c>
      <c r="DL28" s="13">
        <v>14317.8</v>
      </c>
    </row>
    <row r="29" spans="1:116" s="5" customFormat="1" ht="13.5" thickBot="1" x14ac:dyDescent="0.35">
      <c r="A29" s="142" t="s">
        <v>26</v>
      </c>
      <c r="B29" s="143"/>
      <c r="C29" s="18">
        <f>SUM(C15:C26,C28)</f>
        <v>365941</v>
      </c>
      <c r="D29" s="18">
        <f>SUM(D15:D28)</f>
        <v>547072</v>
      </c>
      <c r="E29" s="18">
        <f t="shared" ref="E29:T29" si="0">SUM(E15:E28)</f>
        <v>2024914.4000000001</v>
      </c>
      <c r="F29" s="18">
        <f>SUM(F15:F26,F28)</f>
        <v>254308</v>
      </c>
      <c r="G29" s="18">
        <f t="shared" si="0"/>
        <v>380598.5</v>
      </c>
      <c r="H29" s="18">
        <f t="shared" si="0"/>
        <v>1408669.4000000001</v>
      </c>
      <c r="I29" s="18">
        <f>SUM(I15:I26,I28)</f>
        <v>344779</v>
      </c>
      <c r="J29" s="18">
        <f t="shared" si="0"/>
        <v>526220.5</v>
      </c>
      <c r="K29" s="18">
        <f>SUM(K15:K28)</f>
        <v>1947731.9000000001</v>
      </c>
      <c r="L29" s="18">
        <f>SUM(L15:L26,L28)</f>
        <v>235276</v>
      </c>
      <c r="M29" s="18">
        <f t="shared" si="0"/>
        <v>361476</v>
      </c>
      <c r="N29" s="18">
        <f t="shared" si="0"/>
        <v>1337886.7</v>
      </c>
      <c r="O29" s="18">
        <f>SUM(O15:O28)</f>
        <v>381025</v>
      </c>
      <c r="P29" s="18">
        <f>SUM(P15:P28)</f>
        <v>585248</v>
      </c>
      <c r="Q29" s="18">
        <f t="shared" si="0"/>
        <v>2166153.9</v>
      </c>
      <c r="R29" s="18">
        <f>SUM(R15:R26,R28)</f>
        <v>257250</v>
      </c>
      <c r="S29" s="18">
        <f t="shared" si="0"/>
        <v>403491.5</v>
      </c>
      <c r="T29" s="18">
        <f t="shared" si="0"/>
        <v>1493371.2</v>
      </c>
      <c r="U29" s="18">
        <f>SUM(U15:U26,U28)</f>
        <v>364644</v>
      </c>
      <c r="V29" s="18">
        <f t="shared" ref="V29:W29" si="1">SUM(V15:V28)</f>
        <v>546772</v>
      </c>
      <c r="W29" s="18">
        <f t="shared" si="1"/>
        <v>2023746.2999999998</v>
      </c>
      <c r="X29" s="18">
        <f>SUM(X15:X26,X28)</f>
        <v>256425</v>
      </c>
      <c r="Y29" s="18">
        <f t="shared" ref="Y29:Z29" si="2">SUM(Y15:Y28)</f>
        <v>391677</v>
      </c>
      <c r="Z29" s="18">
        <f t="shared" si="2"/>
        <v>1449636.8</v>
      </c>
      <c r="AA29" s="18">
        <f>SUM(AA15:AA26,AA28)</f>
        <v>365271</v>
      </c>
      <c r="AB29" s="18">
        <f t="shared" ref="AB29:AC29" si="3">SUM(AB15:AB28)</f>
        <v>569421</v>
      </c>
      <c r="AC29" s="18">
        <f t="shared" si="3"/>
        <v>2107422.4</v>
      </c>
      <c r="AD29" s="18">
        <f>SUM(AD15:AD26,AD28)</f>
        <v>247542</v>
      </c>
      <c r="AE29" s="18">
        <f>SUM(AE15:AE28)</f>
        <v>403663</v>
      </c>
      <c r="AF29" s="18">
        <f>SUM(AF15:AF28)</f>
        <v>1493908</v>
      </c>
      <c r="AG29" s="18">
        <f>SUM(AG15:AG26,AG28)</f>
        <v>349282</v>
      </c>
      <c r="AH29" s="19">
        <f t="shared" ref="AH29:BM29" si="4">SUM(AH15:AH28)</f>
        <v>540822.5</v>
      </c>
      <c r="AI29" s="19">
        <f t="shared" si="4"/>
        <v>2001524.9000000001</v>
      </c>
      <c r="AJ29" s="18">
        <f>SUM(AJ15:AJ26,AJ28)</f>
        <v>238497</v>
      </c>
      <c r="AK29" s="19">
        <f>SUM(AK15:AK28)</f>
        <v>383325.5</v>
      </c>
      <c r="AL29" s="19">
        <f>SUM(AL15:AL28)</f>
        <v>1418581.3</v>
      </c>
      <c r="AM29" s="18">
        <f>SUM(AM15:AM26,AM28)</f>
        <v>375495</v>
      </c>
      <c r="AN29" s="19">
        <f t="shared" si="4"/>
        <v>561250.5</v>
      </c>
      <c r="AO29" s="19">
        <f t="shared" si="4"/>
        <v>2077183.2000000004</v>
      </c>
      <c r="AP29" s="18">
        <f>SUM(AP15:AP26,AP28)</f>
        <v>260702</v>
      </c>
      <c r="AQ29" s="19">
        <f t="shared" si="4"/>
        <v>400912</v>
      </c>
      <c r="AR29" s="19">
        <f t="shared" si="4"/>
        <v>1483702</v>
      </c>
      <c r="AS29" s="18">
        <f>SUM(AS15:AS26,AS28)</f>
        <v>367540</v>
      </c>
      <c r="AT29" s="19">
        <f t="shared" si="4"/>
        <v>566797</v>
      </c>
      <c r="AU29" s="19">
        <f t="shared" si="4"/>
        <v>2105792.7000000002</v>
      </c>
      <c r="AV29" s="18">
        <f>SUM(AV15:AV26,AV28)</f>
        <v>248619</v>
      </c>
      <c r="AW29" s="19">
        <f t="shared" si="4"/>
        <v>393922.5</v>
      </c>
      <c r="AX29" s="19">
        <f t="shared" si="4"/>
        <v>1463630.9000000001</v>
      </c>
      <c r="AY29" s="18">
        <f>SUM(AY15:AY26,AY28)</f>
        <v>366219</v>
      </c>
      <c r="AZ29" s="19">
        <f t="shared" si="4"/>
        <v>551742.5</v>
      </c>
      <c r="BA29" s="19">
        <f t="shared" si="4"/>
        <v>2262756.6</v>
      </c>
      <c r="BB29" s="18">
        <f>SUM(BB15:BB26,BB28)</f>
        <v>246314</v>
      </c>
      <c r="BC29" s="19">
        <f t="shared" si="4"/>
        <v>379017.5</v>
      </c>
      <c r="BD29" s="19">
        <f t="shared" si="4"/>
        <v>1554322.0999999999</v>
      </c>
      <c r="BE29" s="18">
        <f>SUM(BE15:BE26,BE28)</f>
        <v>100408</v>
      </c>
      <c r="BF29" s="19">
        <f t="shared" ref="BF29:BG29" si="5">SUM(BF15:BF28)</f>
        <v>155584.5</v>
      </c>
      <c r="BG29" s="19">
        <f t="shared" si="5"/>
        <v>637997.1</v>
      </c>
      <c r="BH29" s="29">
        <f>SUM(BH15:BH26,BH28)</f>
        <v>377934</v>
      </c>
      <c r="BI29" s="19">
        <f t="shared" si="4"/>
        <v>558159</v>
      </c>
      <c r="BJ29" s="19">
        <f t="shared" si="4"/>
        <v>2289086.4</v>
      </c>
      <c r="BK29" s="18">
        <f>SUM(BK15:BK26,BK28)</f>
        <v>260557</v>
      </c>
      <c r="BL29" s="19">
        <f t="shared" si="4"/>
        <v>390471</v>
      </c>
      <c r="BM29" s="19">
        <f t="shared" si="4"/>
        <v>1601321.6999999997</v>
      </c>
      <c r="BN29" s="29">
        <f>SUM(BN15:BN26,BN28)</f>
        <v>85877</v>
      </c>
      <c r="BO29" s="19">
        <f t="shared" ref="BO29:BP29" si="6">SUM(BO15:BO28)</f>
        <v>134170</v>
      </c>
      <c r="BP29" s="19">
        <f t="shared" si="6"/>
        <v>550182.70000000007</v>
      </c>
      <c r="BQ29" s="18">
        <f>SUM(BQ15:BQ26,BQ28)</f>
        <v>135742</v>
      </c>
      <c r="BR29" s="19">
        <f t="shared" ref="BR29:BS29" si="7">SUM(BR15:BR28)</f>
        <v>183144</v>
      </c>
      <c r="BS29" s="19">
        <f t="shared" si="7"/>
        <v>751072.79999999981</v>
      </c>
      <c r="BT29" s="18">
        <f>SUM(BT15:BT26,BT28)</f>
        <v>192140</v>
      </c>
      <c r="BU29" s="19">
        <f t="shared" ref="BU29:BV29" si="8">SUM(BU15:BU28)</f>
        <v>300167.5</v>
      </c>
      <c r="BV29" s="19">
        <f t="shared" si="8"/>
        <v>1230909.2</v>
      </c>
      <c r="BW29" s="29">
        <f>SUM(BW15:BW26,BW28)</f>
        <v>367941</v>
      </c>
      <c r="BX29" s="19">
        <f t="shared" ref="BX29:BY29" si="9">SUM(BX15:BX28)</f>
        <v>550835.5</v>
      </c>
      <c r="BY29" s="19">
        <f t="shared" si="9"/>
        <v>2259126.1</v>
      </c>
      <c r="BZ29" s="18">
        <f>SUM(BZ15:BZ26,BZ28)</f>
        <v>248852</v>
      </c>
      <c r="CA29" s="19">
        <f t="shared" ref="CA29:CB29" si="10">SUM(CA15:CA28)</f>
        <v>376412.5</v>
      </c>
      <c r="CB29" s="19">
        <f t="shared" si="10"/>
        <v>1543698.0999999999</v>
      </c>
      <c r="CC29" s="29">
        <f>SUM(CC15:CC26,CC28)</f>
        <v>161285</v>
      </c>
      <c r="CD29" s="19">
        <f t="shared" ref="CD29:CE29" si="11">SUM(CD15:CD28)</f>
        <v>255364</v>
      </c>
      <c r="CE29" s="19">
        <f t="shared" si="11"/>
        <v>1047179.8999999998</v>
      </c>
      <c r="CF29" s="18">
        <f>SUM(CF15:CF26,CF28)</f>
        <v>258773</v>
      </c>
      <c r="CG29" s="19">
        <f t="shared" ref="CG29:CH29" si="12">SUM(CG15:CG28)</f>
        <v>352361</v>
      </c>
      <c r="CH29" s="19">
        <f t="shared" si="12"/>
        <v>1445057.8</v>
      </c>
      <c r="CI29" s="18">
        <f>SUM(CI15:CI26,CI28)</f>
        <v>217384</v>
      </c>
      <c r="CJ29" s="19">
        <f t="shared" ref="CJ29:CK29" si="13">SUM(CJ15:CJ28)</f>
        <v>320047.5</v>
      </c>
      <c r="CK29" s="19">
        <f t="shared" si="13"/>
        <v>1312414.0999999999</v>
      </c>
      <c r="CL29" s="29">
        <f>SUM(CL15:CL26,CL28)</f>
        <v>388819</v>
      </c>
      <c r="CM29" s="19">
        <f t="shared" ref="CM29:CN29" si="14">SUM(CM15:CM28)</f>
        <v>563331.5</v>
      </c>
      <c r="CN29" s="19">
        <f t="shared" si="14"/>
        <v>2310322.1</v>
      </c>
      <c r="CO29" s="18">
        <f>SUM(CO15:CO26,CO28)</f>
        <v>278738</v>
      </c>
      <c r="CP29" s="19">
        <f t="shared" ref="CP29:CQ29" si="15">SUM(CP15:CP28)</f>
        <v>402942.5</v>
      </c>
      <c r="CQ29" s="19">
        <f t="shared" si="15"/>
        <v>1652497</v>
      </c>
      <c r="CR29" s="29">
        <f>SUM(CR15:CR26,CR28)</f>
        <v>184080</v>
      </c>
      <c r="CS29" s="19">
        <f t="shared" ref="CS29:CT29" si="16">SUM(CS15:CS28)</f>
        <v>279584</v>
      </c>
      <c r="CT29" s="19">
        <f t="shared" si="16"/>
        <v>1146495.2999999998</v>
      </c>
      <c r="CU29" s="18">
        <f>SUM(CU15:CU26,CU28)</f>
        <v>284550</v>
      </c>
      <c r="CV29" s="19">
        <f t="shared" ref="CV29:CW29" si="17">SUM(CV15:CV28)</f>
        <v>380317.5</v>
      </c>
      <c r="CW29" s="19">
        <f t="shared" si="17"/>
        <v>1559697.8999999997</v>
      </c>
      <c r="CX29" s="18">
        <f>SUM(CX15:CX26,CX28)</f>
        <v>247863</v>
      </c>
      <c r="CY29" s="19">
        <f t="shared" ref="CY29:CZ29" si="18">SUM(CY15:CY28)</f>
        <v>349411.5</v>
      </c>
      <c r="CZ29" s="19">
        <f t="shared" si="18"/>
        <v>1432827.7999999998</v>
      </c>
      <c r="DA29" s="29">
        <f>SUM(DA15:DA26,DA28)</f>
        <v>412332</v>
      </c>
      <c r="DB29" s="19">
        <f t="shared" ref="DB29:DC29" si="19">SUM(DB15:DB28)</f>
        <v>585327.5</v>
      </c>
      <c r="DC29" s="19">
        <f t="shared" si="19"/>
        <v>2400538.0999999996</v>
      </c>
      <c r="DD29" s="18">
        <f>SUM(DD15:DD26,DD28)</f>
        <v>290847</v>
      </c>
      <c r="DE29" s="19">
        <f t="shared" ref="DE29:DF29" si="20">SUM(DE15:DE28)</f>
        <v>410940.5</v>
      </c>
      <c r="DF29" s="19">
        <f t="shared" si="20"/>
        <v>1685273.4</v>
      </c>
      <c r="DG29" s="29">
        <f>SUM(DG15:DG26,DG28)</f>
        <v>199398</v>
      </c>
      <c r="DH29" s="19">
        <f t="shared" ref="DH29:DI29" si="21">SUM(DH15:DH28)</f>
        <v>287814</v>
      </c>
      <c r="DI29" s="19">
        <f t="shared" si="21"/>
        <v>1180238</v>
      </c>
      <c r="DJ29" s="18">
        <f>SUM(DJ15:DJ26,DJ28)</f>
        <v>293576</v>
      </c>
      <c r="DK29" s="19">
        <f t="shared" ref="DK29:DL29" si="22">SUM(DK15:DK28)</f>
        <v>381444</v>
      </c>
      <c r="DL29" s="19">
        <f t="shared" si="22"/>
        <v>1564324.4</v>
      </c>
    </row>
    <row r="30" spans="1:116" ht="12.75" customHeight="1" x14ac:dyDescent="0.3">
      <c r="A30" s="24"/>
      <c r="B30" s="24"/>
      <c r="C30" s="25"/>
      <c r="D30" s="25"/>
      <c r="E30" s="25"/>
      <c r="F30" s="25"/>
      <c r="G30" s="25"/>
      <c r="H30" s="25"/>
      <c r="Z30" s="30"/>
      <c r="AA30" s="30"/>
      <c r="AB30" s="30"/>
      <c r="AF30" s="31"/>
    </row>
    <row r="31" spans="1:116" ht="12.75" customHeight="1" x14ac:dyDescent="0.3">
      <c r="E31" s="25"/>
      <c r="F31" s="25"/>
      <c r="G31" s="25"/>
      <c r="H31" s="25"/>
      <c r="Z31" s="25"/>
      <c r="AA31" s="25"/>
      <c r="AB31" s="25"/>
    </row>
    <row r="32" spans="1:116" ht="12.75" customHeight="1" x14ac:dyDescent="0.3">
      <c r="E32" s="25"/>
      <c r="F32" s="25"/>
      <c r="G32" s="25"/>
      <c r="H32" s="25"/>
      <c r="Z32" s="25"/>
      <c r="AA32" s="25"/>
      <c r="AB32" s="25"/>
    </row>
  </sheetData>
  <mergeCells count="55">
    <mergeCell ref="CL13:CN13"/>
    <mergeCell ref="BE13:BG13"/>
    <mergeCell ref="BQ13:BS13"/>
    <mergeCell ref="BT13:BV13"/>
    <mergeCell ref="DG13:DI13"/>
    <mergeCell ref="BK13:BM13"/>
    <mergeCell ref="BN13:BP13"/>
    <mergeCell ref="DJ13:DL13"/>
    <mergeCell ref="A29:B29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AV13:AX13"/>
    <mergeCell ref="AY13:BA13"/>
    <mergeCell ref="BH13:BJ13"/>
    <mergeCell ref="BT12:CH12"/>
    <mergeCell ref="C13:E13"/>
    <mergeCell ref="F13:H13"/>
    <mergeCell ref="I13:K13"/>
    <mergeCell ref="L13:N13"/>
    <mergeCell ref="O13:Q13"/>
    <mergeCell ref="BB13:BD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CI12:CW12"/>
    <mergeCell ref="CX12:DL12"/>
    <mergeCell ref="A1:CW6"/>
    <mergeCell ref="A7:B7"/>
    <mergeCell ref="A12:B14"/>
    <mergeCell ref="C12:H12"/>
    <mergeCell ref="I12:N12"/>
    <mergeCell ref="O12:T12"/>
    <mergeCell ref="U12:Z12"/>
    <mergeCell ref="AA12:AF12"/>
    <mergeCell ref="AG12:AL12"/>
    <mergeCell ref="AM12:AR12"/>
    <mergeCell ref="R13:T13"/>
    <mergeCell ref="AS12:AX12"/>
    <mergeCell ref="AY12:BD12"/>
    <mergeCell ref="BE12:BS12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2F95-D44C-43D0-A594-F89ADBA0AAAA}">
  <dimension ref="A1:FZ46"/>
  <sheetViews>
    <sheetView showGridLines="0" zoomScale="80" zoomScaleNormal="80" zoomScaleSheetLayoutView="75" workbookViewId="0">
      <pane xSplit="1" topLeftCell="B1" activePane="topRight" state="frozen"/>
      <selection activeCell="A10" sqref="A10"/>
      <selection pane="topRight" activeCell="A12" sqref="A12:B14"/>
    </sheetView>
  </sheetViews>
  <sheetFormatPr defaultColWidth="9.1796875" defaultRowHeight="12.5" x14ac:dyDescent="0.25"/>
  <cols>
    <col min="1" max="1" width="5.54296875" style="53" customWidth="1"/>
    <col min="2" max="2" width="71.1796875" style="53" bestFit="1" customWidth="1"/>
    <col min="3" max="30" width="16.26953125" style="53" customWidth="1"/>
    <col min="31" max="146" width="15.7265625" style="53" customWidth="1"/>
    <col min="147" max="147" width="10.453125" style="53" bestFit="1" customWidth="1"/>
    <col min="148" max="149" width="12.1796875" style="53" bestFit="1" customWidth="1"/>
    <col min="150" max="150" width="10.453125" style="53" bestFit="1" customWidth="1"/>
    <col min="151" max="152" width="12.1796875" style="53" bestFit="1" customWidth="1"/>
    <col min="153" max="167" width="12.26953125" style="53" customWidth="1"/>
    <col min="168" max="168" width="10.81640625" style="53" bestFit="1" customWidth="1"/>
    <col min="169" max="170" width="12.7265625" style="53" bestFit="1" customWidth="1"/>
    <col min="171" max="171" width="10.81640625" style="53" bestFit="1" customWidth="1"/>
    <col min="172" max="173" width="12.7265625" style="53" bestFit="1" customWidth="1"/>
    <col min="174" max="174" width="10.81640625" style="53" bestFit="1" customWidth="1"/>
    <col min="175" max="176" width="12.7265625" style="53" bestFit="1" customWidth="1"/>
    <col min="177" max="177" width="10.81640625" style="53" bestFit="1" customWidth="1"/>
    <col min="178" max="179" width="12.7265625" style="53" bestFit="1" customWidth="1"/>
    <col min="180" max="180" width="10.81640625" style="53" bestFit="1" customWidth="1"/>
    <col min="181" max="182" width="12.7265625" style="53" bestFit="1" customWidth="1"/>
    <col min="183" max="16384" width="9.1796875" style="53"/>
  </cols>
  <sheetData>
    <row r="1" spans="1:131" s="2" customForma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1"/>
    </row>
    <row r="2" spans="1:131" s="2" customFormat="1" x14ac:dyDescent="0.25">
      <c r="A2" s="152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53"/>
    </row>
    <row r="3" spans="1:131" s="2" customFormat="1" x14ac:dyDescent="0.25">
      <c r="A3" s="15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53"/>
    </row>
    <row r="4" spans="1:131" s="2" customFormat="1" x14ac:dyDescent="0.25">
      <c r="A4" s="15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53"/>
    </row>
    <row r="5" spans="1:131" s="2" customFormat="1" x14ac:dyDescent="0.25">
      <c r="A5" s="152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53"/>
    </row>
    <row r="6" spans="1:131" s="2" customFormat="1" x14ac:dyDescent="0.25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6"/>
    </row>
    <row r="7" spans="1:131" s="2" customFormat="1" x14ac:dyDescent="0.25">
      <c r="A7" s="131"/>
      <c r="B7" s="131"/>
      <c r="C7" s="1"/>
      <c r="D7" s="1"/>
      <c r="F7" s="1"/>
      <c r="G7" s="1"/>
      <c r="I7" s="1"/>
      <c r="K7" s="1"/>
      <c r="M7" s="1"/>
      <c r="O7" s="1"/>
      <c r="Q7" s="1"/>
      <c r="S7" s="1"/>
      <c r="U7" s="1"/>
      <c r="W7" s="1"/>
      <c r="Y7" s="1"/>
      <c r="AA7" s="1"/>
    </row>
    <row r="8" spans="1:131" s="2" customFormat="1" ht="13" x14ac:dyDescent="0.3">
      <c r="A8" s="5" t="s">
        <v>0</v>
      </c>
      <c r="B8" s="5"/>
    </row>
    <row r="9" spans="1:131" s="2" customFormat="1" x14ac:dyDescent="0.25">
      <c r="A9" s="1"/>
      <c r="B9" s="1"/>
      <c r="C9" s="1"/>
      <c r="D9" s="1"/>
      <c r="F9" s="1"/>
      <c r="G9" s="1"/>
      <c r="I9" s="1"/>
      <c r="K9" s="1"/>
      <c r="M9" s="1"/>
      <c r="O9" s="1"/>
      <c r="Q9" s="1"/>
      <c r="S9" s="1"/>
      <c r="U9" s="1"/>
      <c r="W9" s="1"/>
      <c r="Y9" s="1"/>
      <c r="AA9" s="1"/>
    </row>
    <row r="10" spans="1:131" s="2" customFormat="1" ht="13" x14ac:dyDescent="0.3">
      <c r="A10" s="5" t="s">
        <v>27</v>
      </c>
      <c r="B10" s="5"/>
      <c r="C10" s="5"/>
      <c r="D10" s="5"/>
      <c r="F10" s="5"/>
      <c r="G10" s="5"/>
      <c r="I10" s="5"/>
      <c r="K10" s="5"/>
      <c r="M10" s="5"/>
      <c r="O10" s="5"/>
      <c r="Q10" s="5"/>
      <c r="S10" s="5"/>
      <c r="U10" s="5"/>
      <c r="W10" s="5"/>
      <c r="Y10" s="5"/>
      <c r="AA10" s="5"/>
    </row>
    <row r="11" spans="1:131" s="2" customFormat="1" ht="13.5" thickBot="1" x14ac:dyDescent="0.35">
      <c r="C11" s="5"/>
      <c r="D11" s="5"/>
      <c r="F11" s="5"/>
      <c r="G11" s="5"/>
      <c r="I11" s="5"/>
      <c r="K11" s="5"/>
      <c r="M11" s="5"/>
      <c r="O11" s="5"/>
      <c r="Q11" s="5"/>
      <c r="S11" s="5"/>
      <c r="U11" s="5"/>
      <c r="W11" s="5"/>
      <c r="Y11" s="5"/>
      <c r="AA11" s="5"/>
    </row>
    <row r="12" spans="1:131" s="2" customFormat="1" ht="13" x14ac:dyDescent="0.3">
      <c r="A12" s="132" t="s">
        <v>2</v>
      </c>
      <c r="B12" s="133"/>
      <c r="C12" s="136" t="s">
        <v>28</v>
      </c>
      <c r="D12" s="147"/>
      <c r="E12" s="137"/>
      <c r="F12" s="137"/>
      <c r="G12" s="148"/>
      <c r="H12" s="138"/>
      <c r="I12" s="136" t="s">
        <v>29</v>
      </c>
      <c r="J12" s="147"/>
      <c r="K12" s="137"/>
      <c r="L12" s="137"/>
      <c r="M12" s="148"/>
      <c r="N12" s="138"/>
      <c r="O12" s="136" t="s">
        <v>30</v>
      </c>
      <c r="P12" s="147"/>
      <c r="Q12" s="137"/>
      <c r="R12" s="137"/>
      <c r="S12" s="148"/>
      <c r="T12" s="138"/>
      <c r="U12" s="136" t="s">
        <v>31</v>
      </c>
      <c r="V12" s="147"/>
      <c r="W12" s="137"/>
      <c r="X12" s="137"/>
      <c r="Y12" s="148"/>
      <c r="Z12" s="138"/>
      <c r="AA12" s="136" t="s">
        <v>32</v>
      </c>
      <c r="AB12" s="147"/>
      <c r="AC12" s="137"/>
      <c r="AD12" s="137"/>
      <c r="AE12" s="148"/>
      <c r="AF12" s="138"/>
      <c r="AG12" s="136" t="s">
        <v>33</v>
      </c>
      <c r="AH12" s="147"/>
      <c r="AI12" s="137"/>
      <c r="AJ12" s="137"/>
      <c r="AK12" s="148"/>
      <c r="AL12" s="138"/>
      <c r="AM12" s="136" t="s">
        <v>34</v>
      </c>
      <c r="AN12" s="147"/>
      <c r="AO12" s="137"/>
      <c r="AP12" s="137"/>
      <c r="AQ12" s="148"/>
      <c r="AR12" s="138"/>
      <c r="AS12" s="136" t="s">
        <v>35</v>
      </c>
      <c r="AT12" s="147"/>
      <c r="AU12" s="137"/>
      <c r="AV12" s="137"/>
      <c r="AW12" s="148"/>
      <c r="AX12" s="138"/>
      <c r="AY12" s="136" t="s">
        <v>36</v>
      </c>
      <c r="AZ12" s="147"/>
      <c r="BA12" s="137"/>
      <c r="BB12" s="137"/>
      <c r="BC12" s="148"/>
      <c r="BD12" s="138"/>
      <c r="BE12" s="144" t="s">
        <v>37</v>
      </c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6"/>
      <c r="BT12" s="144" t="s">
        <v>38</v>
      </c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6"/>
      <c r="CI12" s="144" t="s">
        <v>39</v>
      </c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6"/>
    </row>
    <row r="13" spans="1:131" s="2" customFormat="1" ht="13" x14ac:dyDescent="0.3">
      <c r="A13" s="134"/>
      <c r="B13" s="135"/>
      <c r="C13" s="139" t="s">
        <v>8</v>
      </c>
      <c r="D13" s="119"/>
      <c r="E13" s="140"/>
      <c r="F13" s="140" t="s">
        <v>9</v>
      </c>
      <c r="G13" s="117"/>
      <c r="H13" s="141"/>
      <c r="I13" s="139" t="s">
        <v>8</v>
      </c>
      <c r="J13" s="119"/>
      <c r="K13" s="140"/>
      <c r="L13" s="140" t="s">
        <v>9</v>
      </c>
      <c r="M13" s="117"/>
      <c r="N13" s="141"/>
      <c r="O13" s="139" t="s">
        <v>8</v>
      </c>
      <c r="P13" s="119"/>
      <c r="Q13" s="140"/>
      <c r="R13" s="140" t="s">
        <v>9</v>
      </c>
      <c r="S13" s="117"/>
      <c r="T13" s="141"/>
      <c r="U13" s="139" t="s">
        <v>8</v>
      </c>
      <c r="V13" s="119"/>
      <c r="W13" s="140"/>
      <c r="X13" s="140" t="s">
        <v>9</v>
      </c>
      <c r="Y13" s="117"/>
      <c r="Z13" s="141"/>
      <c r="AA13" s="139" t="s">
        <v>8</v>
      </c>
      <c r="AB13" s="119"/>
      <c r="AC13" s="140"/>
      <c r="AD13" s="140" t="s">
        <v>9</v>
      </c>
      <c r="AE13" s="117"/>
      <c r="AF13" s="141"/>
      <c r="AG13" s="139" t="s">
        <v>8</v>
      </c>
      <c r="AH13" s="119"/>
      <c r="AI13" s="140"/>
      <c r="AJ13" s="140" t="s">
        <v>9</v>
      </c>
      <c r="AK13" s="117"/>
      <c r="AL13" s="141"/>
      <c r="AM13" s="139" t="s">
        <v>8</v>
      </c>
      <c r="AN13" s="119"/>
      <c r="AO13" s="140"/>
      <c r="AP13" s="140" t="s">
        <v>9</v>
      </c>
      <c r="AQ13" s="117"/>
      <c r="AR13" s="141"/>
      <c r="AS13" s="139" t="s">
        <v>8</v>
      </c>
      <c r="AT13" s="119"/>
      <c r="AU13" s="140"/>
      <c r="AV13" s="140" t="s">
        <v>9</v>
      </c>
      <c r="AW13" s="117"/>
      <c r="AX13" s="141"/>
      <c r="AY13" s="139" t="s">
        <v>8</v>
      </c>
      <c r="AZ13" s="119"/>
      <c r="BA13" s="140"/>
      <c r="BB13" s="140" t="s">
        <v>9</v>
      </c>
      <c r="BC13" s="117"/>
      <c r="BD13" s="141"/>
      <c r="BE13" s="139" t="s">
        <v>41</v>
      </c>
      <c r="BF13" s="119"/>
      <c r="BG13" s="140"/>
      <c r="BH13" s="119" t="s">
        <v>8</v>
      </c>
      <c r="BI13" s="119"/>
      <c r="BJ13" s="140"/>
      <c r="BK13" s="140" t="s">
        <v>9</v>
      </c>
      <c r="BL13" s="117"/>
      <c r="BM13" s="140"/>
      <c r="BN13" s="119" t="s">
        <v>42</v>
      </c>
      <c r="BO13" s="119"/>
      <c r="BP13" s="140"/>
      <c r="BQ13" s="140" t="s">
        <v>43</v>
      </c>
      <c r="BR13" s="117"/>
      <c r="BS13" s="141"/>
      <c r="BT13" s="139" t="s">
        <v>41</v>
      </c>
      <c r="BU13" s="119"/>
      <c r="BV13" s="140"/>
      <c r="BW13" s="119" t="s">
        <v>8</v>
      </c>
      <c r="BX13" s="119"/>
      <c r="BY13" s="140"/>
      <c r="BZ13" s="140" t="s">
        <v>9</v>
      </c>
      <c r="CA13" s="117"/>
      <c r="CB13" s="140"/>
      <c r="CC13" s="119" t="s">
        <v>42</v>
      </c>
      <c r="CD13" s="119"/>
      <c r="CE13" s="140"/>
      <c r="CF13" s="140" t="s">
        <v>43</v>
      </c>
      <c r="CG13" s="117"/>
      <c r="CH13" s="141"/>
      <c r="CI13" s="139" t="s">
        <v>41</v>
      </c>
      <c r="CJ13" s="119"/>
      <c r="CK13" s="140"/>
      <c r="CL13" s="119" t="s">
        <v>8</v>
      </c>
      <c r="CM13" s="119"/>
      <c r="CN13" s="140"/>
      <c r="CO13" s="140" t="s">
        <v>9</v>
      </c>
      <c r="CP13" s="117"/>
      <c r="CQ13" s="140"/>
      <c r="CR13" s="119" t="s">
        <v>42</v>
      </c>
      <c r="CS13" s="119"/>
      <c r="CT13" s="140"/>
      <c r="CU13" s="140" t="s">
        <v>43</v>
      </c>
      <c r="CV13" s="117"/>
      <c r="CW13" s="141"/>
    </row>
    <row r="14" spans="1:131" s="2" customFormat="1" ht="13" x14ac:dyDescent="0.3">
      <c r="A14" s="134"/>
      <c r="B14" s="135"/>
      <c r="C14" s="7" t="s">
        <v>10</v>
      </c>
      <c r="D14" s="26" t="s">
        <v>44</v>
      </c>
      <c r="E14" s="8" t="s">
        <v>11</v>
      </c>
      <c r="F14" s="8" t="s">
        <v>10</v>
      </c>
      <c r="G14" s="26" t="s">
        <v>44</v>
      </c>
      <c r="H14" s="9" t="s">
        <v>11</v>
      </c>
      <c r="I14" s="7" t="s">
        <v>10</v>
      </c>
      <c r="J14" s="26" t="s">
        <v>44</v>
      </c>
      <c r="K14" s="8" t="s">
        <v>11</v>
      </c>
      <c r="L14" s="8" t="s">
        <v>10</v>
      </c>
      <c r="M14" s="26" t="s">
        <v>44</v>
      </c>
      <c r="N14" s="9" t="s">
        <v>11</v>
      </c>
      <c r="O14" s="7" t="s">
        <v>10</v>
      </c>
      <c r="P14" s="26" t="s">
        <v>44</v>
      </c>
      <c r="Q14" s="8" t="s">
        <v>11</v>
      </c>
      <c r="R14" s="8" t="s">
        <v>10</v>
      </c>
      <c r="S14" s="26" t="s">
        <v>44</v>
      </c>
      <c r="T14" s="9" t="s">
        <v>11</v>
      </c>
      <c r="U14" s="7" t="s">
        <v>10</v>
      </c>
      <c r="V14" s="26" t="s">
        <v>44</v>
      </c>
      <c r="W14" s="8" t="s">
        <v>11</v>
      </c>
      <c r="X14" s="8" t="s">
        <v>10</v>
      </c>
      <c r="Y14" s="26" t="s">
        <v>44</v>
      </c>
      <c r="Z14" s="9" t="s">
        <v>11</v>
      </c>
      <c r="AA14" s="7" t="s">
        <v>10</v>
      </c>
      <c r="AB14" s="26" t="s">
        <v>44</v>
      </c>
      <c r="AC14" s="8" t="s">
        <v>11</v>
      </c>
      <c r="AD14" s="8" t="s">
        <v>10</v>
      </c>
      <c r="AE14" s="26" t="s">
        <v>44</v>
      </c>
      <c r="AF14" s="9" t="s">
        <v>11</v>
      </c>
      <c r="AG14" s="7" t="s">
        <v>10</v>
      </c>
      <c r="AH14" s="26" t="s">
        <v>44</v>
      </c>
      <c r="AI14" s="8" t="s">
        <v>11</v>
      </c>
      <c r="AJ14" s="8" t="s">
        <v>10</v>
      </c>
      <c r="AK14" s="26" t="s">
        <v>44</v>
      </c>
      <c r="AL14" s="9" t="s">
        <v>11</v>
      </c>
      <c r="AM14" s="7" t="s">
        <v>10</v>
      </c>
      <c r="AN14" s="26" t="s">
        <v>44</v>
      </c>
      <c r="AO14" s="8" t="s">
        <v>11</v>
      </c>
      <c r="AP14" s="8" t="s">
        <v>10</v>
      </c>
      <c r="AQ14" s="26" t="s">
        <v>44</v>
      </c>
      <c r="AR14" s="9" t="s">
        <v>11</v>
      </c>
      <c r="AS14" s="7" t="s">
        <v>10</v>
      </c>
      <c r="AT14" s="26" t="s">
        <v>44</v>
      </c>
      <c r="AU14" s="8" t="s">
        <v>11</v>
      </c>
      <c r="AV14" s="8" t="s">
        <v>10</v>
      </c>
      <c r="AW14" s="26" t="s">
        <v>44</v>
      </c>
      <c r="AX14" s="9" t="s">
        <v>11</v>
      </c>
      <c r="AY14" s="7" t="s">
        <v>10</v>
      </c>
      <c r="AZ14" s="26" t="s">
        <v>44</v>
      </c>
      <c r="BA14" s="8" t="s">
        <v>11</v>
      </c>
      <c r="BB14" s="8" t="s">
        <v>10</v>
      </c>
      <c r="BC14" s="26" t="s">
        <v>44</v>
      </c>
      <c r="BD14" s="9" t="s">
        <v>11</v>
      </c>
      <c r="BE14" s="7" t="s">
        <v>10</v>
      </c>
      <c r="BF14" s="26" t="s">
        <v>44</v>
      </c>
      <c r="BG14" s="8" t="s">
        <v>11</v>
      </c>
      <c r="BH14" s="26" t="s">
        <v>10</v>
      </c>
      <c r="BI14" s="26" t="s">
        <v>44</v>
      </c>
      <c r="BJ14" s="8" t="s">
        <v>11</v>
      </c>
      <c r="BK14" s="8" t="s">
        <v>10</v>
      </c>
      <c r="BL14" s="26" t="s">
        <v>44</v>
      </c>
      <c r="BM14" s="8" t="s">
        <v>11</v>
      </c>
      <c r="BN14" s="26" t="s">
        <v>10</v>
      </c>
      <c r="BO14" s="26" t="s">
        <v>44</v>
      </c>
      <c r="BP14" s="8" t="s">
        <v>11</v>
      </c>
      <c r="BQ14" s="8" t="s">
        <v>10</v>
      </c>
      <c r="BR14" s="26" t="s">
        <v>44</v>
      </c>
      <c r="BS14" s="9" t="s">
        <v>11</v>
      </c>
      <c r="BT14" s="7" t="s">
        <v>10</v>
      </c>
      <c r="BU14" s="26" t="s">
        <v>44</v>
      </c>
      <c r="BV14" s="8" t="s">
        <v>11</v>
      </c>
      <c r="BW14" s="26" t="s">
        <v>10</v>
      </c>
      <c r="BX14" s="26" t="s">
        <v>44</v>
      </c>
      <c r="BY14" s="8" t="s">
        <v>11</v>
      </c>
      <c r="BZ14" s="8" t="s">
        <v>10</v>
      </c>
      <c r="CA14" s="26" t="s">
        <v>44</v>
      </c>
      <c r="CB14" s="8" t="s">
        <v>11</v>
      </c>
      <c r="CC14" s="26" t="s">
        <v>10</v>
      </c>
      <c r="CD14" s="26" t="s">
        <v>44</v>
      </c>
      <c r="CE14" s="8" t="s">
        <v>11</v>
      </c>
      <c r="CF14" s="8" t="s">
        <v>10</v>
      </c>
      <c r="CG14" s="26" t="s">
        <v>44</v>
      </c>
      <c r="CH14" s="9" t="s">
        <v>11</v>
      </c>
      <c r="CI14" s="7" t="s">
        <v>10</v>
      </c>
      <c r="CJ14" s="26" t="s">
        <v>44</v>
      </c>
      <c r="CK14" s="8" t="s">
        <v>11</v>
      </c>
      <c r="CL14" s="26" t="s">
        <v>10</v>
      </c>
      <c r="CM14" s="26" t="s">
        <v>44</v>
      </c>
      <c r="CN14" s="8" t="s">
        <v>11</v>
      </c>
      <c r="CO14" s="8" t="s">
        <v>10</v>
      </c>
      <c r="CP14" s="26" t="s">
        <v>44</v>
      </c>
      <c r="CQ14" s="8" t="s">
        <v>11</v>
      </c>
      <c r="CR14" s="26" t="s">
        <v>10</v>
      </c>
      <c r="CS14" s="26" t="s">
        <v>44</v>
      </c>
      <c r="CT14" s="8" t="s">
        <v>11</v>
      </c>
      <c r="CU14" s="8" t="s">
        <v>10</v>
      </c>
      <c r="CV14" s="26" t="s">
        <v>44</v>
      </c>
      <c r="CW14" s="9" t="s">
        <v>11</v>
      </c>
    </row>
    <row r="15" spans="1:131" s="2" customFormat="1" ht="12.75" customHeight="1" x14ac:dyDescent="0.3">
      <c r="A15" s="7">
        <v>1</v>
      </c>
      <c r="B15" s="10" t="s">
        <v>12</v>
      </c>
      <c r="C15" s="11">
        <v>270274</v>
      </c>
      <c r="D15" s="27">
        <v>270274</v>
      </c>
      <c r="E15" s="12">
        <v>1000013.8</v>
      </c>
      <c r="F15" s="12">
        <v>189803</v>
      </c>
      <c r="G15" s="28">
        <v>189803</v>
      </c>
      <c r="H15" s="13">
        <v>702271.1</v>
      </c>
      <c r="I15" s="11">
        <v>249458</v>
      </c>
      <c r="J15" s="27">
        <v>249458</v>
      </c>
      <c r="K15" s="12">
        <v>922994.60000000009</v>
      </c>
      <c r="L15" s="12">
        <v>171481</v>
      </c>
      <c r="M15" s="28">
        <v>171481</v>
      </c>
      <c r="N15" s="13">
        <v>634479.70000000007</v>
      </c>
      <c r="O15" s="11">
        <v>267808</v>
      </c>
      <c r="P15" s="27">
        <v>267808</v>
      </c>
      <c r="Q15" s="12">
        <v>990889.60000000009</v>
      </c>
      <c r="R15" s="12">
        <v>183147</v>
      </c>
      <c r="S15" s="28">
        <v>183147</v>
      </c>
      <c r="T15" s="13">
        <v>677643.9</v>
      </c>
      <c r="U15" s="11">
        <v>264726</v>
      </c>
      <c r="V15" s="27">
        <v>264726</v>
      </c>
      <c r="W15" s="12">
        <v>979486.2</v>
      </c>
      <c r="X15" s="12">
        <v>188152</v>
      </c>
      <c r="Y15" s="28">
        <v>188152</v>
      </c>
      <c r="Z15" s="13">
        <v>696162.4</v>
      </c>
      <c r="AA15" s="11">
        <v>258920</v>
      </c>
      <c r="AB15" s="27">
        <v>258920</v>
      </c>
      <c r="AC15" s="12">
        <v>958004</v>
      </c>
      <c r="AD15" s="12">
        <v>174189</v>
      </c>
      <c r="AE15" s="28">
        <v>174189</v>
      </c>
      <c r="AF15" s="13">
        <v>644499.30000000005</v>
      </c>
      <c r="AG15" s="11">
        <v>251125</v>
      </c>
      <c r="AH15" s="27">
        <v>251125</v>
      </c>
      <c r="AI15" s="12">
        <v>929162.5</v>
      </c>
      <c r="AJ15" s="12">
        <v>171439</v>
      </c>
      <c r="AK15" s="28">
        <v>171439</v>
      </c>
      <c r="AL15" s="13">
        <v>634324.30000000005</v>
      </c>
      <c r="AM15" s="11">
        <v>277299</v>
      </c>
      <c r="AN15" s="27">
        <v>277299</v>
      </c>
      <c r="AO15" s="12">
        <v>1026006.3</v>
      </c>
      <c r="AP15" s="12">
        <v>193647</v>
      </c>
      <c r="AQ15" s="28">
        <v>193647</v>
      </c>
      <c r="AR15" s="13">
        <v>716493.9</v>
      </c>
      <c r="AS15" s="11">
        <v>264325</v>
      </c>
      <c r="AT15" s="27">
        <v>264325</v>
      </c>
      <c r="AU15" s="12">
        <v>981122.90000000014</v>
      </c>
      <c r="AV15" s="12">
        <v>179768</v>
      </c>
      <c r="AW15" s="28">
        <v>179768</v>
      </c>
      <c r="AX15" s="13">
        <v>667180.80000000005</v>
      </c>
      <c r="AY15" s="11">
        <v>269541</v>
      </c>
      <c r="AZ15" s="27">
        <v>269541</v>
      </c>
      <c r="BA15" s="12">
        <v>1105118.1000000001</v>
      </c>
      <c r="BB15" s="12">
        <v>182162</v>
      </c>
      <c r="BC15" s="28">
        <v>182162</v>
      </c>
      <c r="BD15" s="13">
        <v>746864.2</v>
      </c>
      <c r="BE15" s="11">
        <v>73726</v>
      </c>
      <c r="BF15" s="27">
        <v>73726</v>
      </c>
      <c r="BG15" s="12">
        <v>302276.59999999998</v>
      </c>
      <c r="BH15" s="27">
        <v>281471</v>
      </c>
      <c r="BI15" s="27">
        <v>281471</v>
      </c>
      <c r="BJ15" s="12">
        <v>1154031.0999999999</v>
      </c>
      <c r="BK15" s="12">
        <v>196027</v>
      </c>
      <c r="BL15" s="28">
        <v>196027</v>
      </c>
      <c r="BM15" s="12">
        <v>803710.7</v>
      </c>
      <c r="BN15" s="27">
        <v>63213</v>
      </c>
      <c r="BO15" s="27">
        <v>63213</v>
      </c>
      <c r="BP15" s="12">
        <v>259173.3</v>
      </c>
      <c r="BQ15" s="12">
        <v>109876</v>
      </c>
      <c r="BR15" s="28">
        <v>109876</v>
      </c>
      <c r="BS15" s="13">
        <v>450491.6</v>
      </c>
      <c r="BT15" s="11">
        <v>140139</v>
      </c>
      <c r="BU15" s="27">
        <v>140139</v>
      </c>
      <c r="BV15" s="12">
        <v>574569.89999999991</v>
      </c>
      <c r="BW15" s="27">
        <v>268947</v>
      </c>
      <c r="BX15" s="27">
        <v>268947</v>
      </c>
      <c r="BY15" s="12">
        <v>1102682.7</v>
      </c>
      <c r="BZ15" s="12">
        <v>183639</v>
      </c>
      <c r="CA15" s="28">
        <v>183639</v>
      </c>
      <c r="CB15" s="12">
        <v>752919.89999999991</v>
      </c>
      <c r="CC15" s="27">
        <v>116821</v>
      </c>
      <c r="CD15" s="27">
        <v>116821</v>
      </c>
      <c r="CE15" s="12">
        <v>478966.1</v>
      </c>
      <c r="CF15" s="12">
        <v>207941</v>
      </c>
      <c r="CG15" s="28">
        <v>207941</v>
      </c>
      <c r="CH15" s="13">
        <v>852558.1</v>
      </c>
      <c r="CI15" s="11">
        <v>167024</v>
      </c>
      <c r="CJ15" s="27">
        <v>167024</v>
      </c>
      <c r="CK15" s="12">
        <v>684798.39999999991</v>
      </c>
      <c r="CL15" s="27">
        <v>293973</v>
      </c>
      <c r="CM15" s="27">
        <v>293973</v>
      </c>
      <c r="CN15" s="12">
        <v>1205289.2999999998</v>
      </c>
      <c r="CO15" s="12">
        <v>213592</v>
      </c>
      <c r="CP15" s="28">
        <v>213592</v>
      </c>
      <c r="CQ15" s="12">
        <v>875727.2</v>
      </c>
      <c r="CR15" s="27">
        <v>139152</v>
      </c>
      <c r="CS15" s="27">
        <v>139152</v>
      </c>
      <c r="CT15" s="12">
        <v>570523.19999999995</v>
      </c>
      <c r="CU15" s="12">
        <v>233244</v>
      </c>
      <c r="CV15" s="28">
        <v>233244</v>
      </c>
      <c r="CW15" s="13">
        <v>956300.39999999991</v>
      </c>
    </row>
    <row r="16" spans="1:131" s="2" customFormat="1" ht="12.75" customHeight="1" x14ac:dyDescent="0.3">
      <c r="A16" s="7">
        <v>2</v>
      </c>
      <c r="B16" s="10" t="s">
        <v>13</v>
      </c>
      <c r="C16" s="11">
        <v>34799</v>
      </c>
      <c r="D16" s="27">
        <v>69598</v>
      </c>
      <c r="E16" s="12">
        <v>257512.60000000003</v>
      </c>
      <c r="F16" s="12">
        <v>22624</v>
      </c>
      <c r="G16" s="28">
        <v>45248</v>
      </c>
      <c r="H16" s="13">
        <v>167417.60000000001</v>
      </c>
      <c r="I16" s="11">
        <v>35026</v>
      </c>
      <c r="J16" s="27">
        <v>70052</v>
      </c>
      <c r="K16" s="12">
        <v>259192.40000000002</v>
      </c>
      <c r="L16" s="12">
        <v>22216</v>
      </c>
      <c r="M16" s="28">
        <v>44432</v>
      </c>
      <c r="N16" s="13">
        <v>164398.40000000002</v>
      </c>
      <c r="O16" s="11">
        <v>42529</v>
      </c>
      <c r="P16" s="27">
        <v>85058</v>
      </c>
      <c r="Q16" s="12">
        <v>314714.59999999998</v>
      </c>
      <c r="R16" s="12">
        <v>26232</v>
      </c>
      <c r="S16" s="28">
        <v>52464</v>
      </c>
      <c r="T16" s="13">
        <v>194116.8</v>
      </c>
      <c r="U16" s="11">
        <v>39069</v>
      </c>
      <c r="V16" s="27">
        <v>78138</v>
      </c>
      <c r="W16" s="12">
        <v>289110.59999999998</v>
      </c>
      <c r="X16" s="12">
        <v>23805</v>
      </c>
      <c r="Y16" s="28">
        <v>47610</v>
      </c>
      <c r="Z16" s="13">
        <v>176157</v>
      </c>
      <c r="AA16" s="11">
        <v>42402</v>
      </c>
      <c r="AB16" s="27">
        <v>84804</v>
      </c>
      <c r="AC16" s="12">
        <v>313774.80000000005</v>
      </c>
      <c r="AD16" s="12">
        <v>25279</v>
      </c>
      <c r="AE16" s="28">
        <v>50558</v>
      </c>
      <c r="AF16" s="13">
        <v>187064.6</v>
      </c>
      <c r="AG16" s="11">
        <v>39088</v>
      </c>
      <c r="AH16" s="27">
        <v>78176</v>
      </c>
      <c r="AI16" s="12">
        <v>289251.20000000001</v>
      </c>
      <c r="AJ16" s="12">
        <v>23631</v>
      </c>
      <c r="AK16" s="28">
        <v>47262</v>
      </c>
      <c r="AL16" s="13">
        <v>174869.40000000002</v>
      </c>
      <c r="AM16" s="11">
        <v>39276</v>
      </c>
      <c r="AN16" s="27">
        <v>78552</v>
      </c>
      <c r="AO16" s="12">
        <v>290642.40000000002</v>
      </c>
      <c r="AP16" s="12">
        <v>23716</v>
      </c>
      <c r="AQ16" s="28">
        <v>47432</v>
      </c>
      <c r="AR16" s="13">
        <v>175498.40000000002</v>
      </c>
      <c r="AS16" s="11">
        <v>39953</v>
      </c>
      <c r="AT16" s="27">
        <v>79906</v>
      </c>
      <c r="AU16" s="12">
        <v>296905</v>
      </c>
      <c r="AV16" s="12">
        <v>24553</v>
      </c>
      <c r="AW16" s="28">
        <v>49106</v>
      </c>
      <c r="AX16" s="13">
        <v>182463.4</v>
      </c>
      <c r="AY16" s="11">
        <v>36908</v>
      </c>
      <c r="AZ16" s="27">
        <v>73816</v>
      </c>
      <c r="BA16" s="12">
        <v>302645.59999999998</v>
      </c>
      <c r="BB16" s="12">
        <v>22773</v>
      </c>
      <c r="BC16" s="28">
        <v>45546</v>
      </c>
      <c r="BD16" s="13">
        <v>186738.59999999998</v>
      </c>
      <c r="BE16" s="11">
        <v>9908</v>
      </c>
      <c r="BF16" s="27">
        <v>19816</v>
      </c>
      <c r="BG16" s="12">
        <v>81245.600000000006</v>
      </c>
      <c r="BH16" s="27">
        <v>37463</v>
      </c>
      <c r="BI16" s="27">
        <v>74926</v>
      </c>
      <c r="BJ16" s="12">
        <v>307196.59999999998</v>
      </c>
      <c r="BK16" s="12">
        <v>22511</v>
      </c>
      <c r="BL16" s="28">
        <v>45022</v>
      </c>
      <c r="BM16" s="12">
        <v>184590.19999999998</v>
      </c>
      <c r="BN16" s="27">
        <v>7864</v>
      </c>
      <c r="BO16" s="27">
        <v>15728</v>
      </c>
      <c r="BP16" s="12">
        <v>64484.799999999996</v>
      </c>
      <c r="BQ16" s="12">
        <v>9689</v>
      </c>
      <c r="BR16" s="28">
        <v>19378</v>
      </c>
      <c r="BS16" s="13">
        <v>79449.799999999988</v>
      </c>
      <c r="BT16" s="11">
        <v>19183</v>
      </c>
      <c r="BU16" s="27">
        <v>38366</v>
      </c>
      <c r="BV16" s="12">
        <v>157300.59999999998</v>
      </c>
      <c r="BW16" s="27">
        <v>37061</v>
      </c>
      <c r="BX16" s="27">
        <v>74122</v>
      </c>
      <c r="BY16" s="12">
        <v>303900.19999999995</v>
      </c>
      <c r="BZ16" s="12">
        <v>22972</v>
      </c>
      <c r="CA16" s="28">
        <v>45944</v>
      </c>
      <c r="CB16" s="12">
        <v>188370.39999999997</v>
      </c>
      <c r="CC16" s="27">
        <v>15553</v>
      </c>
      <c r="CD16" s="27">
        <v>31106</v>
      </c>
      <c r="CE16" s="12">
        <v>127534.59999999999</v>
      </c>
      <c r="CF16" s="12">
        <v>18511</v>
      </c>
      <c r="CG16" s="28">
        <v>37022</v>
      </c>
      <c r="CH16" s="13">
        <v>151790.20000000001</v>
      </c>
      <c r="CI16" s="11">
        <v>19363</v>
      </c>
      <c r="CJ16" s="27">
        <v>38726</v>
      </c>
      <c r="CK16" s="12">
        <v>158776.59999999998</v>
      </c>
      <c r="CL16" s="27">
        <v>35939</v>
      </c>
      <c r="CM16" s="27">
        <v>71878</v>
      </c>
      <c r="CN16" s="12">
        <v>294699.8</v>
      </c>
      <c r="CO16" s="12">
        <v>24044</v>
      </c>
      <c r="CP16" s="28">
        <v>48088</v>
      </c>
      <c r="CQ16" s="12">
        <v>197160.8</v>
      </c>
      <c r="CR16" s="27">
        <v>15561</v>
      </c>
      <c r="CS16" s="27">
        <v>31122</v>
      </c>
      <c r="CT16" s="12">
        <v>127600.19999999998</v>
      </c>
      <c r="CU16" s="12">
        <v>18287</v>
      </c>
      <c r="CV16" s="28">
        <v>36574</v>
      </c>
      <c r="CW16" s="13">
        <v>149953.4</v>
      </c>
    </row>
    <row r="17" spans="1:182" s="2" customFormat="1" ht="12.75" customHeight="1" x14ac:dyDescent="0.3">
      <c r="A17" s="7">
        <v>3</v>
      </c>
      <c r="B17" s="10" t="s">
        <v>14</v>
      </c>
      <c r="C17" s="11">
        <v>2415</v>
      </c>
      <c r="D17" s="27">
        <v>3622.5</v>
      </c>
      <c r="E17" s="12">
        <v>13524</v>
      </c>
      <c r="F17" s="12">
        <v>1583</v>
      </c>
      <c r="G17" s="28">
        <v>2374.5</v>
      </c>
      <c r="H17" s="13">
        <v>8864.7999999999993</v>
      </c>
      <c r="I17" s="11">
        <v>2248</v>
      </c>
      <c r="J17" s="27">
        <v>3372</v>
      </c>
      <c r="K17" s="12">
        <v>12588.8</v>
      </c>
      <c r="L17" s="12">
        <v>1554</v>
      </c>
      <c r="M17" s="28">
        <v>2331</v>
      </c>
      <c r="N17" s="13">
        <v>8702.4</v>
      </c>
      <c r="O17" s="11">
        <v>2229</v>
      </c>
      <c r="P17" s="27">
        <v>3343.5</v>
      </c>
      <c r="Q17" s="12">
        <v>12482.399999999998</v>
      </c>
      <c r="R17" s="12">
        <v>1564</v>
      </c>
      <c r="S17" s="28">
        <v>2346</v>
      </c>
      <c r="T17" s="13">
        <v>8758.4</v>
      </c>
      <c r="U17" s="11">
        <v>2080</v>
      </c>
      <c r="V17" s="27">
        <v>3120</v>
      </c>
      <c r="W17" s="12">
        <v>11648</v>
      </c>
      <c r="X17" s="12">
        <v>1674</v>
      </c>
      <c r="Y17" s="28">
        <v>2511</v>
      </c>
      <c r="Z17" s="13">
        <v>9374.4</v>
      </c>
      <c r="AA17" s="11">
        <v>1720</v>
      </c>
      <c r="AB17" s="27">
        <v>2580</v>
      </c>
      <c r="AC17" s="12">
        <v>9632</v>
      </c>
      <c r="AD17" s="12">
        <v>1549</v>
      </c>
      <c r="AE17" s="28">
        <v>2323.5</v>
      </c>
      <c r="AF17" s="13">
        <v>8674.4</v>
      </c>
      <c r="AG17" s="11">
        <v>1660</v>
      </c>
      <c r="AH17" s="27">
        <v>2490</v>
      </c>
      <c r="AI17" s="12">
        <v>9296</v>
      </c>
      <c r="AJ17" s="12">
        <v>1232</v>
      </c>
      <c r="AK17" s="28">
        <v>1848</v>
      </c>
      <c r="AL17" s="13">
        <v>6899.2</v>
      </c>
      <c r="AM17" s="11">
        <v>1830</v>
      </c>
      <c r="AN17" s="27">
        <v>2745</v>
      </c>
      <c r="AO17" s="12">
        <v>10248</v>
      </c>
      <c r="AP17" s="12">
        <v>1277</v>
      </c>
      <c r="AQ17" s="28">
        <v>1915.5</v>
      </c>
      <c r="AR17" s="13">
        <v>7151.2</v>
      </c>
      <c r="AS17" s="11">
        <v>1849</v>
      </c>
      <c r="AT17" s="27">
        <v>2773.5</v>
      </c>
      <c r="AU17" s="12">
        <v>10384.4</v>
      </c>
      <c r="AV17" s="12">
        <v>1368</v>
      </c>
      <c r="AW17" s="28">
        <v>2052</v>
      </c>
      <c r="AX17" s="13">
        <v>7686.6</v>
      </c>
      <c r="AY17" s="11">
        <v>2075</v>
      </c>
      <c r="AZ17" s="27">
        <v>3112.5</v>
      </c>
      <c r="BA17" s="12">
        <v>12864.999999999998</v>
      </c>
      <c r="BB17" s="12">
        <v>1635</v>
      </c>
      <c r="BC17" s="28">
        <v>2452.5</v>
      </c>
      <c r="BD17" s="13">
        <v>10137</v>
      </c>
      <c r="BE17" s="11">
        <v>574</v>
      </c>
      <c r="BF17" s="27">
        <v>861</v>
      </c>
      <c r="BG17" s="12">
        <v>3558.7999999999997</v>
      </c>
      <c r="BH17" s="27">
        <v>2110</v>
      </c>
      <c r="BI17" s="27">
        <v>3165</v>
      </c>
      <c r="BJ17" s="12">
        <v>13082</v>
      </c>
      <c r="BK17" s="12">
        <v>1418</v>
      </c>
      <c r="BL17" s="28">
        <v>2127</v>
      </c>
      <c r="BM17" s="12">
        <v>8791.5999999999985</v>
      </c>
      <c r="BN17" s="27">
        <v>401</v>
      </c>
      <c r="BO17" s="27">
        <v>601.5</v>
      </c>
      <c r="BP17" s="12">
        <v>2486.1999999999998</v>
      </c>
      <c r="BQ17" s="12">
        <v>566</v>
      </c>
      <c r="BR17" s="28">
        <v>849</v>
      </c>
      <c r="BS17" s="13">
        <v>3509.2</v>
      </c>
      <c r="BT17" s="11">
        <v>1236</v>
      </c>
      <c r="BU17" s="27">
        <v>1854</v>
      </c>
      <c r="BV17" s="12">
        <v>7663.1999999999989</v>
      </c>
      <c r="BW17" s="27">
        <v>2184</v>
      </c>
      <c r="BX17" s="27">
        <v>3276</v>
      </c>
      <c r="BY17" s="12">
        <v>13540.8</v>
      </c>
      <c r="BZ17" s="12">
        <v>1403</v>
      </c>
      <c r="CA17" s="28">
        <v>2104.5</v>
      </c>
      <c r="CB17" s="12">
        <v>8698.5999999999985</v>
      </c>
      <c r="CC17" s="27">
        <v>813</v>
      </c>
      <c r="CD17" s="27">
        <v>1219.5</v>
      </c>
      <c r="CE17" s="12">
        <v>5040.5999999999995</v>
      </c>
      <c r="CF17" s="12">
        <v>1045</v>
      </c>
      <c r="CG17" s="28">
        <v>1567.5</v>
      </c>
      <c r="CH17" s="13">
        <v>6479</v>
      </c>
      <c r="CI17" s="11">
        <v>1244</v>
      </c>
      <c r="CJ17" s="27">
        <v>1866</v>
      </c>
      <c r="CK17" s="12">
        <v>7712.7999999999993</v>
      </c>
      <c r="CL17" s="27">
        <v>2040</v>
      </c>
      <c r="CM17" s="27">
        <v>3060</v>
      </c>
      <c r="CN17" s="12">
        <v>12648</v>
      </c>
      <c r="CO17" s="12">
        <v>1471</v>
      </c>
      <c r="CP17" s="28">
        <v>2206.5</v>
      </c>
      <c r="CQ17" s="12">
        <v>9120.1999999999989</v>
      </c>
      <c r="CR17" s="27">
        <v>1023</v>
      </c>
      <c r="CS17" s="27">
        <v>1534.5</v>
      </c>
      <c r="CT17" s="12">
        <v>6342.5999999999995</v>
      </c>
      <c r="CU17" s="12">
        <v>1272</v>
      </c>
      <c r="CV17" s="28">
        <v>1908</v>
      </c>
      <c r="CW17" s="13">
        <v>7886.4</v>
      </c>
    </row>
    <row r="18" spans="1:182" s="2" customFormat="1" ht="12.75" customHeight="1" x14ac:dyDescent="0.3">
      <c r="A18" s="7">
        <v>4</v>
      </c>
      <c r="B18" s="16" t="s">
        <v>15</v>
      </c>
      <c r="C18" s="11">
        <v>17979</v>
      </c>
      <c r="D18" s="27">
        <v>53937</v>
      </c>
      <c r="E18" s="12">
        <v>199566.90000000002</v>
      </c>
      <c r="F18" s="12">
        <v>12713</v>
      </c>
      <c r="G18" s="28">
        <v>38139</v>
      </c>
      <c r="H18" s="13">
        <v>141114.30000000002</v>
      </c>
      <c r="I18" s="11">
        <v>18519</v>
      </c>
      <c r="J18" s="27">
        <v>55557</v>
      </c>
      <c r="K18" s="12">
        <v>205560.90000000002</v>
      </c>
      <c r="L18" s="12">
        <v>13338</v>
      </c>
      <c r="M18" s="28">
        <v>40014</v>
      </c>
      <c r="N18" s="13">
        <v>148051.80000000002</v>
      </c>
      <c r="O18" s="11">
        <v>21757</v>
      </c>
      <c r="P18" s="27">
        <v>65271</v>
      </c>
      <c r="Q18" s="12">
        <v>241502.70000000004</v>
      </c>
      <c r="R18" s="12">
        <v>16298</v>
      </c>
      <c r="S18" s="28">
        <v>48894</v>
      </c>
      <c r="T18" s="13">
        <v>180907.80000000002</v>
      </c>
      <c r="U18" s="11">
        <v>19668</v>
      </c>
      <c r="V18" s="27">
        <v>59004</v>
      </c>
      <c r="W18" s="12">
        <v>218314.80000000005</v>
      </c>
      <c r="X18" s="12">
        <v>14508</v>
      </c>
      <c r="Y18" s="28">
        <v>43524</v>
      </c>
      <c r="Z18" s="13">
        <v>161038.80000000005</v>
      </c>
      <c r="AA18" s="11">
        <v>21507</v>
      </c>
      <c r="AB18" s="27">
        <v>64521</v>
      </c>
      <c r="AC18" s="12">
        <v>238727.7</v>
      </c>
      <c r="AD18" s="12">
        <v>16349</v>
      </c>
      <c r="AE18" s="28">
        <v>49047</v>
      </c>
      <c r="AF18" s="13">
        <v>181473.90000000002</v>
      </c>
      <c r="AG18" s="11">
        <v>20390</v>
      </c>
      <c r="AH18" s="27">
        <v>61170</v>
      </c>
      <c r="AI18" s="12">
        <v>226329.00000000003</v>
      </c>
      <c r="AJ18" s="12">
        <v>15206</v>
      </c>
      <c r="AK18" s="28">
        <v>45618</v>
      </c>
      <c r="AL18" s="13">
        <v>168786.60000000003</v>
      </c>
      <c r="AM18" s="11">
        <v>19398</v>
      </c>
      <c r="AN18" s="27">
        <v>58194</v>
      </c>
      <c r="AO18" s="12">
        <v>215317.80000000002</v>
      </c>
      <c r="AP18" s="12">
        <v>14510</v>
      </c>
      <c r="AQ18" s="28">
        <v>43530</v>
      </c>
      <c r="AR18" s="13">
        <v>161061</v>
      </c>
      <c r="AS18" s="11">
        <v>21550</v>
      </c>
      <c r="AT18" s="27">
        <v>64650</v>
      </c>
      <c r="AU18" s="12">
        <v>240204.60000000003</v>
      </c>
      <c r="AV18" s="12">
        <v>14566</v>
      </c>
      <c r="AW18" s="28">
        <v>43698</v>
      </c>
      <c r="AX18" s="13">
        <v>162383.40000000002</v>
      </c>
      <c r="AY18" s="11">
        <v>18710</v>
      </c>
      <c r="AZ18" s="27">
        <v>56130</v>
      </c>
      <c r="BA18" s="12">
        <v>230133</v>
      </c>
      <c r="BB18" s="12">
        <v>13028</v>
      </c>
      <c r="BC18" s="28">
        <v>39084</v>
      </c>
      <c r="BD18" s="13">
        <v>160244.39999999997</v>
      </c>
      <c r="BE18" s="11">
        <v>6794</v>
      </c>
      <c r="BF18" s="27">
        <v>20382</v>
      </c>
      <c r="BG18" s="12">
        <v>83566.2</v>
      </c>
      <c r="BH18" s="27">
        <v>19222</v>
      </c>
      <c r="BI18" s="27">
        <v>57666</v>
      </c>
      <c r="BJ18" s="12">
        <v>236430.59999999998</v>
      </c>
      <c r="BK18" s="12">
        <v>13718</v>
      </c>
      <c r="BL18" s="28">
        <v>41154</v>
      </c>
      <c r="BM18" s="12">
        <v>168731.39999999997</v>
      </c>
      <c r="BN18" s="27">
        <v>5723</v>
      </c>
      <c r="BO18" s="27">
        <v>17169</v>
      </c>
      <c r="BP18" s="12">
        <v>70392.899999999994</v>
      </c>
      <c r="BQ18" s="12">
        <v>5578</v>
      </c>
      <c r="BR18" s="28">
        <v>16734</v>
      </c>
      <c r="BS18" s="13">
        <v>68609.399999999994</v>
      </c>
      <c r="BT18" s="11">
        <v>11542</v>
      </c>
      <c r="BU18" s="27">
        <v>34626</v>
      </c>
      <c r="BV18" s="12">
        <v>141966.59999999998</v>
      </c>
      <c r="BW18" s="27">
        <v>20107</v>
      </c>
      <c r="BX18" s="27">
        <v>60321</v>
      </c>
      <c r="BY18" s="12">
        <v>247316.09999999998</v>
      </c>
      <c r="BZ18" s="12">
        <v>14378</v>
      </c>
      <c r="CA18" s="28">
        <v>43134</v>
      </c>
      <c r="CB18" s="12">
        <v>176849.39999999997</v>
      </c>
      <c r="CC18" s="27">
        <v>9882</v>
      </c>
      <c r="CD18" s="27">
        <v>29646</v>
      </c>
      <c r="CE18" s="12">
        <v>121548.59999999999</v>
      </c>
      <c r="CF18" s="12">
        <v>10397</v>
      </c>
      <c r="CG18" s="28">
        <v>31191</v>
      </c>
      <c r="CH18" s="13">
        <v>127883.09999999999</v>
      </c>
      <c r="CI18" s="11">
        <v>9831</v>
      </c>
      <c r="CJ18" s="27">
        <v>29493</v>
      </c>
      <c r="CK18" s="12">
        <v>120921.29999999999</v>
      </c>
      <c r="CL18" s="27">
        <v>19498</v>
      </c>
      <c r="CM18" s="27">
        <v>58494</v>
      </c>
      <c r="CN18" s="12">
        <v>239825.39999999997</v>
      </c>
      <c r="CO18" s="12">
        <v>12520</v>
      </c>
      <c r="CP18" s="28">
        <v>37560</v>
      </c>
      <c r="CQ18" s="12">
        <v>153996</v>
      </c>
      <c r="CR18" s="27">
        <v>9241</v>
      </c>
      <c r="CS18" s="27">
        <v>27723</v>
      </c>
      <c r="CT18" s="12">
        <v>113664.29999999999</v>
      </c>
      <c r="CU18" s="12">
        <v>9209</v>
      </c>
      <c r="CV18" s="28">
        <v>27627</v>
      </c>
      <c r="CW18" s="13">
        <v>113270.69999999998</v>
      </c>
    </row>
    <row r="19" spans="1:182" s="2" customFormat="1" ht="12.75" customHeight="1" x14ac:dyDescent="0.3">
      <c r="A19" s="7">
        <v>5</v>
      </c>
      <c r="B19" s="16" t="s">
        <v>16</v>
      </c>
      <c r="C19" s="11">
        <v>453</v>
      </c>
      <c r="D19" s="27">
        <v>906</v>
      </c>
      <c r="E19" s="12">
        <v>3352.2000000000003</v>
      </c>
      <c r="F19" s="12">
        <v>341</v>
      </c>
      <c r="G19" s="28">
        <v>682</v>
      </c>
      <c r="H19" s="13">
        <v>2523.4</v>
      </c>
      <c r="I19" s="11">
        <v>434</v>
      </c>
      <c r="J19" s="27">
        <v>868</v>
      </c>
      <c r="K19" s="12">
        <v>3211.6000000000004</v>
      </c>
      <c r="L19" s="12">
        <v>345</v>
      </c>
      <c r="M19" s="28">
        <v>690</v>
      </c>
      <c r="N19" s="13">
        <v>2553</v>
      </c>
      <c r="O19" s="11">
        <v>466</v>
      </c>
      <c r="P19" s="27">
        <v>932</v>
      </c>
      <c r="Q19" s="12">
        <v>3448.4</v>
      </c>
      <c r="R19" s="12">
        <v>383</v>
      </c>
      <c r="S19" s="28">
        <v>766</v>
      </c>
      <c r="T19" s="13">
        <v>2834.2</v>
      </c>
      <c r="U19" s="11">
        <v>476</v>
      </c>
      <c r="V19" s="27">
        <v>952</v>
      </c>
      <c r="W19" s="12">
        <v>3522.4000000000005</v>
      </c>
      <c r="X19" s="12">
        <v>406</v>
      </c>
      <c r="Y19" s="28">
        <v>812</v>
      </c>
      <c r="Z19" s="13">
        <v>3004.4</v>
      </c>
      <c r="AA19" s="11">
        <v>477</v>
      </c>
      <c r="AB19" s="27">
        <v>954</v>
      </c>
      <c r="AC19" s="12">
        <v>3529.8</v>
      </c>
      <c r="AD19" s="12">
        <v>328</v>
      </c>
      <c r="AE19" s="28">
        <v>656</v>
      </c>
      <c r="AF19" s="13">
        <v>2427.1999999999998</v>
      </c>
      <c r="AG19" s="11">
        <v>429</v>
      </c>
      <c r="AH19" s="27">
        <v>858</v>
      </c>
      <c r="AI19" s="12">
        <v>3174.6000000000004</v>
      </c>
      <c r="AJ19" s="12">
        <v>272</v>
      </c>
      <c r="AK19" s="28">
        <v>544</v>
      </c>
      <c r="AL19" s="13">
        <v>2012.8000000000002</v>
      </c>
      <c r="AM19" s="11">
        <v>549</v>
      </c>
      <c r="AN19" s="27">
        <v>1098</v>
      </c>
      <c r="AO19" s="12">
        <v>4062.6000000000004</v>
      </c>
      <c r="AP19" s="12">
        <v>391</v>
      </c>
      <c r="AQ19" s="28">
        <v>782</v>
      </c>
      <c r="AR19" s="13">
        <v>2893.4</v>
      </c>
      <c r="AS19" s="11">
        <v>478</v>
      </c>
      <c r="AT19" s="27">
        <v>956</v>
      </c>
      <c r="AU19" s="12">
        <v>3541.2</v>
      </c>
      <c r="AV19" s="12">
        <v>309</v>
      </c>
      <c r="AW19" s="28">
        <v>618</v>
      </c>
      <c r="AX19" s="13">
        <v>2293.8000000000002</v>
      </c>
      <c r="AY19" s="11">
        <v>501</v>
      </c>
      <c r="AZ19" s="27">
        <v>1002</v>
      </c>
      <c r="BA19" s="12">
        <v>4108.2</v>
      </c>
      <c r="BB19" s="12">
        <v>381</v>
      </c>
      <c r="BC19" s="28">
        <v>762</v>
      </c>
      <c r="BD19" s="13">
        <v>3124.2</v>
      </c>
      <c r="BE19" s="11">
        <v>129</v>
      </c>
      <c r="BF19" s="27">
        <v>258</v>
      </c>
      <c r="BG19" s="12">
        <v>1057.8</v>
      </c>
      <c r="BH19" s="27">
        <v>536</v>
      </c>
      <c r="BI19" s="27">
        <v>1072</v>
      </c>
      <c r="BJ19" s="12">
        <v>4395.2</v>
      </c>
      <c r="BK19" s="12">
        <v>452</v>
      </c>
      <c r="BL19" s="28">
        <v>904</v>
      </c>
      <c r="BM19" s="12">
        <v>3706.3999999999996</v>
      </c>
      <c r="BN19" s="27">
        <v>127</v>
      </c>
      <c r="BO19" s="27">
        <v>254</v>
      </c>
      <c r="BP19" s="12">
        <v>1041.3999999999999</v>
      </c>
      <c r="BQ19" s="12">
        <v>134</v>
      </c>
      <c r="BR19" s="28">
        <v>268</v>
      </c>
      <c r="BS19" s="13">
        <v>1098.8</v>
      </c>
      <c r="BT19" s="11">
        <v>294</v>
      </c>
      <c r="BU19" s="27">
        <v>588</v>
      </c>
      <c r="BV19" s="12">
        <v>2410.8000000000002</v>
      </c>
      <c r="BW19" s="27">
        <v>491</v>
      </c>
      <c r="BX19" s="27">
        <v>982</v>
      </c>
      <c r="BY19" s="12">
        <v>4026.2</v>
      </c>
      <c r="BZ19" s="12">
        <v>394</v>
      </c>
      <c r="CA19" s="28">
        <v>788</v>
      </c>
      <c r="CB19" s="12">
        <v>3230.7999999999997</v>
      </c>
      <c r="CC19" s="27">
        <v>225</v>
      </c>
      <c r="CD19" s="27">
        <v>450</v>
      </c>
      <c r="CE19" s="12">
        <v>1844.9999999999998</v>
      </c>
      <c r="CF19" s="12">
        <v>265</v>
      </c>
      <c r="CG19" s="28">
        <v>530</v>
      </c>
      <c r="CH19" s="13">
        <v>2173</v>
      </c>
      <c r="CI19" s="11">
        <v>304</v>
      </c>
      <c r="CJ19" s="27">
        <v>608</v>
      </c>
      <c r="CK19" s="12">
        <v>2492.7999999999997</v>
      </c>
      <c r="CL19" s="27">
        <v>443</v>
      </c>
      <c r="CM19" s="27">
        <v>886</v>
      </c>
      <c r="CN19" s="12">
        <v>3632.5999999999995</v>
      </c>
      <c r="CO19" s="12">
        <v>355</v>
      </c>
      <c r="CP19" s="28">
        <v>710</v>
      </c>
      <c r="CQ19" s="12">
        <v>2911</v>
      </c>
      <c r="CR19" s="27">
        <v>212</v>
      </c>
      <c r="CS19" s="27">
        <v>424</v>
      </c>
      <c r="CT19" s="12">
        <v>1738.3999999999999</v>
      </c>
      <c r="CU19" s="12">
        <v>288</v>
      </c>
      <c r="CV19" s="28">
        <v>576</v>
      </c>
      <c r="CW19" s="13">
        <v>2361.5999999999995</v>
      </c>
    </row>
    <row r="20" spans="1:182" s="2" customFormat="1" ht="12.75" customHeight="1" x14ac:dyDescent="0.3">
      <c r="A20" s="7">
        <v>6</v>
      </c>
      <c r="B20" s="16" t="s">
        <v>17</v>
      </c>
      <c r="C20" s="11">
        <v>10515</v>
      </c>
      <c r="D20" s="27">
        <v>42060</v>
      </c>
      <c r="E20" s="12">
        <v>155622</v>
      </c>
      <c r="F20" s="12">
        <v>8195</v>
      </c>
      <c r="G20" s="28">
        <v>32780</v>
      </c>
      <c r="H20" s="13">
        <v>121286</v>
      </c>
      <c r="I20" s="11">
        <v>9963</v>
      </c>
      <c r="J20" s="27">
        <v>39852</v>
      </c>
      <c r="K20" s="12">
        <v>147452.40000000002</v>
      </c>
      <c r="L20" s="12">
        <v>8097</v>
      </c>
      <c r="M20" s="28">
        <v>32388</v>
      </c>
      <c r="N20" s="13">
        <v>119835.6</v>
      </c>
      <c r="O20" s="11">
        <v>11729</v>
      </c>
      <c r="P20" s="27">
        <v>46916</v>
      </c>
      <c r="Q20" s="12">
        <v>173589.2</v>
      </c>
      <c r="R20" s="12">
        <v>9375</v>
      </c>
      <c r="S20" s="28">
        <v>37500</v>
      </c>
      <c r="T20" s="13">
        <v>138750</v>
      </c>
      <c r="U20" s="11">
        <v>12052</v>
      </c>
      <c r="V20" s="27">
        <v>48208</v>
      </c>
      <c r="W20" s="12">
        <v>178369.6</v>
      </c>
      <c r="X20" s="12">
        <v>9104</v>
      </c>
      <c r="Y20" s="28">
        <v>36416</v>
      </c>
      <c r="Z20" s="13">
        <v>134739.20000000001</v>
      </c>
      <c r="AA20" s="11">
        <v>13884</v>
      </c>
      <c r="AB20" s="27">
        <v>55536</v>
      </c>
      <c r="AC20" s="12">
        <v>205483.2</v>
      </c>
      <c r="AD20" s="12">
        <v>10020</v>
      </c>
      <c r="AE20" s="28">
        <v>40080</v>
      </c>
      <c r="AF20" s="13">
        <v>148296</v>
      </c>
      <c r="AG20" s="11">
        <v>13038</v>
      </c>
      <c r="AH20" s="27">
        <v>52152</v>
      </c>
      <c r="AI20" s="12">
        <v>192962.40000000002</v>
      </c>
      <c r="AJ20" s="12">
        <v>9364</v>
      </c>
      <c r="AK20" s="28">
        <v>37456</v>
      </c>
      <c r="AL20" s="13">
        <v>138587.20000000001</v>
      </c>
      <c r="AM20" s="11">
        <v>12806</v>
      </c>
      <c r="AN20" s="27">
        <v>51224</v>
      </c>
      <c r="AO20" s="12">
        <v>189528.8</v>
      </c>
      <c r="AP20" s="12">
        <v>9472</v>
      </c>
      <c r="AQ20" s="28">
        <v>37888</v>
      </c>
      <c r="AR20" s="13">
        <v>140185.60000000001</v>
      </c>
      <c r="AS20" s="11">
        <v>13217</v>
      </c>
      <c r="AT20" s="27">
        <v>52868</v>
      </c>
      <c r="AU20" s="12">
        <v>196394</v>
      </c>
      <c r="AV20" s="12">
        <v>9894</v>
      </c>
      <c r="AW20" s="28">
        <v>39576</v>
      </c>
      <c r="AX20" s="13">
        <v>147040.80000000002</v>
      </c>
      <c r="AY20" s="11">
        <v>12280</v>
      </c>
      <c r="AZ20" s="27">
        <v>49120</v>
      </c>
      <c r="BA20" s="12">
        <v>201392</v>
      </c>
      <c r="BB20" s="12">
        <v>9125</v>
      </c>
      <c r="BC20" s="28">
        <v>36500</v>
      </c>
      <c r="BD20" s="13">
        <v>149650</v>
      </c>
      <c r="BE20" s="11">
        <v>2950</v>
      </c>
      <c r="BF20" s="27">
        <v>11800</v>
      </c>
      <c r="BG20" s="12">
        <v>48379.999999999993</v>
      </c>
      <c r="BH20" s="27">
        <v>11277</v>
      </c>
      <c r="BI20" s="27">
        <v>45108</v>
      </c>
      <c r="BJ20" s="12">
        <v>184942.8</v>
      </c>
      <c r="BK20" s="12">
        <v>8092</v>
      </c>
      <c r="BL20" s="28">
        <v>32368</v>
      </c>
      <c r="BM20" s="12">
        <v>132708.79999999999</v>
      </c>
      <c r="BN20" s="27">
        <v>2838</v>
      </c>
      <c r="BO20" s="27">
        <v>11352</v>
      </c>
      <c r="BP20" s="12">
        <v>46543.199999999997</v>
      </c>
      <c r="BQ20" s="12">
        <v>2629</v>
      </c>
      <c r="BR20" s="28">
        <v>10516</v>
      </c>
      <c r="BS20" s="13">
        <v>43115.599999999991</v>
      </c>
      <c r="BT20" s="11">
        <v>6612</v>
      </c>
      <c r="BU20" s="27">
        <v>26448</v>
      </c>
      <c r="BV20" s="12">
        <v>108436.79999999999</v>
      </c>
      <c r="BW20" s="27">
        <v>11648</v>
      </c>
      <c r="BX20" s="27">
        <v>46592</v>
      </c>
      <c r="BY20" s="12">
        <v>191027.19999999998</v>
      </c>
      <c r="BZ20" s="12">
        <v>8142</v>
      </c>
      <c r="CA20" s="28">
        <v>32568</v>
      </c>
      <c r="CB20" s="12">
        <v>133528.79999999999</v>
      </c>
      <c r="CC20" s="27">
        <v>6443</v>
      </c>
      <c r="CD20" s="27">
        <v>25772</v>
      </c>
      <c r="CE20" s="12">
        <v>105665.19999999998</v>
      </c>
      <c r="CF20" s="12">
        <v>5668</v>
      </c>
      <c r="CG20" s="28">
        <v>22672</v>
      </c>
      <c r="CH20" s="13">
        <v>92955.199999999983</v>
      </c>
      <c r="CI20" s="11">
        <v>7570</v>
      </c>
      <c r="CJ20" s="27">
        <v>30280</v>
      </c>
      <c r="CK20" s="12">
        <v>124148</v>
      </c>
      <c r="CL20" s="27">
        <v>10616</v>
      </c>
      <c r="CM20" s="27">
        <v>42464</v>
      </c>
      <c r="CN20" s="12">
        <v>174102.39999999999</v>
      </c>
      <c r="CO20" s="12">
        <v>8710</v>
      </c>
      <c r="CP20" s="28">
        <v>34840</v>
      </c>
      <c r="CQ20" s="12">
        <v>142844</v>
      </c>
      <c r="CR20" s="27">
        <v>7089</v>
      </c>
      <c r="CS20" s="27">
        <v>28356</v>
      </c>
      <c r="CT20" s="12">
        <v>116259.59999999999</v>
      </c>
      <c r="CU20" s="12">
        <v>6791</v>
      </c>
      <c r="CV20" s="28">
        <v>27164</v>
      </c>
      <c r="CW20" s="13">
        <v>111372.4</v>
      </c>
    </row>
    <row r="21" spans="1:182" s="2" customFormat="1" ht="12.75" customHeight="1" x14ac:dyDescent="0.3">
      <c r="A21" s="7">
        <v>7</v>
      </c>
      <c r="B21" s="17" t="s">
        <v>18</v>
      </c>
      <c r="C21" s="11">
        <v>4886</v>
      </c>
      <c r="D21" s="27">
        <v>24430</v>
      </c>
      <c r="E21" s="12">
        <v>90391</v>
      </c>
      <c r="F21" s="12">
        <v>3893</v>
      </c>
      <c r="G21" s="28">
        <v>19465</v>
      </c>
      <c r="H21" s="13">
        <v>72020.5</v>
      </c>
      <c r="I21" s="11">
        <v>5076</v>
      </c>
      <c r="J21" s="27">
        <v>25380</v>
      </c>
      <c r="K21" s="12">
        <v>93906</v>
      </c>
      <c r="L21" s="12">
        <v>3734</v>
      </c>
      <c r="M21" s="28">
        <v>18670</v>
      </c>
      <c r="N21" s="13">
        <v>69079</v>
      </c>
      <c r="O21" s="11">
        <v>5859</v>
      </c>
      <c r="P21" s="27">
        <v>29295</v>
      </c>
      <c r="Q21" s="12">
        <v>108391.5</v>
      </c>
      <c r="R21" s="12">
        <v>4433</v>
      </c>
      <c r="S21" s="28">
        <v>22165</v>
      </c>
      <c r="T21" s="13">
        <v>82010.5</v>
      </c>
      <c r="U21" s="11">
        <v>4994</v>
      </c>
      <c r="V21" s="27">
        <v>24970</v>
      </c>
      <c r="W21" s="12">
        <v>92389</v>
      </c>
      <c r="X21" s="12">
        <v>3959</v>
      </c>
      <c r="Y21" s="28">
        <v>19795</v>
      </c>
      <c r="Z21" s="13">
        <v>73241.5</v>
      </c>
      <c r="AA21" s="11">
        <v>6000</v>
      </c>
      <c r="AB21" s="27">
        <v>30000</v>
      </c>
      <c r="AC21" s="12">
        <v>111000</v>
      </c>
      <c r="AD21" s="12">
        <v>4591</v>
      </c>
      <c r="AE21" s="28">
        <v>22955</v>
      </c>
      <c r="AF21" s="13">
        <v>84933.5</v>
      </c>
      <c r="AG21" s="11">
        <v>5431</v>
      </c>
      <c r="AH21" s="27">
        <v>27155</v>
      </c>
      <c r="AI21" s="12">
        <v>100473.5</v>
      </c>
      <c r="AJ21" s="12">
        <v>4021</v>
      </c>
      <c r="AK21" s="28">
        <v>20105</v>
      </c>
      <c r="AL21" s="13">
        <v>74388.5</v>
      </c>
      <c r="AM21" s="11">
        <v>5476</v>
      </c>
      <c r="AN21" s="27">
        <v>27380</v>
      </c>
      <c r="AO21" s="12">
        <v>101306</v>
      </c>
      <c r="AP21" s="12">
        <v>3965</v>
      </c>
      <c r="AQ21" s="28">
        <v>19825</v>
      </c>
      <c r="AR21" s="13">
        <v>73352.5</v>
      </c>
      <c r="AS21" s="11">
        <v>5808</v>
      </c>
      <c r="AT21" s="27">
        <v>29040</v>
      </c>
      <c r="AU21" s="12">
        <v>108034</v>
      </c>
      <c r="AV21" s="12">
        <v>4301</v>
      </c>
      <c r="AW21" s="28">
        <v>21505</v>
      </c>
      <c r="AX21" s="13">
        <v>79916.5</v>
      </c>
      <c r="AY21" s="11">
        <v>5485</v>
      </c>
      <c r="AZ21" s="27">
        <v>27425</v>
      </c>
      <c r="BA21" s="12">
        <v>112442.5</v>
      </c>
      <c r="BB21" s="12">
        <v>3822</v>
      </c>
      <c r="BC21" s="28">
        <v>19110</v>
      </c>
      <c r="BD21" s="13">
        <v>78351</v>
      </c>
      <c r="BE21" s="11">
        <v>1306</v>
      </c>
      <c r="BF21" s="27">
        <v>6530</v>
      </c>
      <c r="BG21" s="12">
        <v>26773</v>
      </c>
      <c r="BH21" s="27">
        <v>4663</v>
      </c>
      <c r="BI21" s="27">
        <v>23315</v>
      </c>
      <c r="BJ21" s="12">
        <v>95591.5</v>
      </c>
      <c r="BK21" s="12">
        <v>3418</v>
      </c>
      <c r="BL21" s="28">
        <v>17090</v>
      </c>
      <c r="BM21" s="12">
        <v>70069</v>
      </c>
      <c r="BN21" s="27">
        <v>1192</v>
      </c>
      <c r="BO21" s="27">
        <v>5960</v>
      </c>
      <c r="BP21" s="12">
        <v>24436</v>
      </c>
      <c r="BQ21" s="12">
        <v>1146</v>
      </c>
      <c r="BR21" s="28">
        <v>5730</v>
      </c>
      <c r="BS21" s="13">
        <v>23493</v>
      </c>
      <c r="BT21" s="11">
        <v>2986</v>
      </c>
      <c r="BU21" s="27">
        <v>14930</v>
      </c>
      <c r="BV21" s="12">
        <v>61213</v>
      </c>
      <c r="BW21" s="27">
        <v>5166</v>
      </c>
      <c r="BX21" s="27">
        <v>25830</v>
      </c>
      <c r="BY21" s="12">
        <v>105903</v>
      </c>
      <c r="BZ21" s="12">
        <v>3172</v>
      </c>
      <c r="CA21" s="28">
        <v>15860</v>
      </c>
      <c r="CB21" s="12">
        <v>65026</v>
      </c>
      <c r="CC21" s="27">
        <v>2785</v>
      </c>
      <c r="CD21" s="27">
        <v>13925</v>
      </c>
      <c r="CE21" s="12">
        <v>57092.5</v>
      </c>
      <c r="CF21" s="12">
        <v>2439</v>
      </c>
      <c r="CG21" s="28">
        <v>12195</v>
      </c>
      <c r="CH21" s="13">
        <v>49999.5</v>
      </c>
      <c r="CI21" s="11">
        <v>2951</v>
      </c>
      <c r="CJ21" s="27">
        <v>14755</v>
      </c>
      <c r="CK21" s="12">
        <v>60495.5</v>
      </c>
      <c r="CL21" s="27">
        <v>5141</v>
      </c>
      <c r="CM21" s="27">
        <v>25705</v>
      </c>
      <c r="CN21" s="12">
        <v>105390.5</v>
      </c>
      <c r="CO21" s="12">
        <v>3414</v>
      </c>
      <c r="CP21" s="28">
        <v>17070</v>
      </c>
      <c r="CQ21" s="12">
        <v>69987</v>
      </c>
      <c r="CR21" s="27">
        <v>3067</v>
      </c>
      <c r="CS21" s="27">
        <v>15335</v>
      </c>
      <c r="CT21" s="12">
        <v>62873.5</v>
      </c>
      <c r="CU21" s="12">
        <v>2949</v>
      </c>
      <c r="CV21" s="28">
        <v>14745</v>
      </c>
      <c r="CW21" s="13">
        <v>60454.5</v>
      </c>
    </row>
    <row r="22" spans="1:182" s="2" customFormat="1" ht="12.75" customHeight="1" x14ac:dyDescent="0.3">
      <c r="A22" s="7">
        <v>8</v>
      </c>
      <c r="B22" s="17" t="s">
        <v>18</v>
      </c>
      <c r="C22" s="11">
        <v>12075</v>
      </c>
      <c r="D22" s="27">
        <v>72450</v>
      </c>
      <c r="E22" s="12">
        <v>268065</v>
      </c>
      <c r="F22" s="12">
        <v>7640</v>
      </c>
      <c r="G22" s="28">
        <v>45840</v>
      </c>
      <c r="H22" s="13">
        <v>169608</v>
      </c>
      <c r="I22" s="11">
        <v>11982</v>
      </c>
      <c r="J22" s="27">
        <v>71892</v>
      </c>
      <c r="K22" s="12">
        <v>266000.40000000002</v>
      </c>
      <c r="L22" s="12">
        <v>7555</v>
      </c>
      <c r="M22" s="28">
        <v>45330</v>
      </c>
      <c r="N22" s="13">
        <v>167721</v>
      </c>
      <c r="O22" s="11">
        <v>12845</v>
      </c>
      <c r="P22" s="27">
        <v>77070</v>
      </c>
      <c r="Q22" s="12">
        <v>285159</v>
      </c>
      <c r="R22" s="12">
        <v>8329</v>
      </c>
      <c r="S22" s="28">
        <v>49974</v>
      </c>
      <c r="T22" s="13">
        <v>184903.80000000005</v>
      </c>
      <c r="U22" s="11">
        <v>9861</v>
      </c>
      <c r="V22" s="27">
        <v>59166</v>
      </c>
      <c r="W22" s="12">
        <v>218914.2</v>
      </c>
      <c r="X22" s="12">
        <v>7816</v>
      </c>
      <c r="Y22" s="28">
        <v>46896</v>
      </c>
      <c r="Z22" s="13">
        <v>173515.2</v>
      </c>
      <c r="AA22" s="11">
        <v>10787</v>
      </c>
      <c r="AB22" s="27">
        <v>64722</v>
      </c>
      <c r="AC22" s="12">
        <v>239471.40000000002</v>
      </c>
      <c r="AD22" s="12">
        <v>9688</v>
      </c>
      <c r="AE22" s="28">
        <v>58128</v>
      </c>
      <c r="AF22" s="13">
        <v>215073.60000000003</v>
      </c>
      <c r="AG22" s="11">
        <v>10148</v>
      </c>
      <c r="AH22" s="27">
        <v>60888</v>
      </c>
      <c r="AI22" s="12">
        <v>225285.60000000003</v>
      </c>
      <c r="AJ22" s="12">
        <v>9025</v>
      </c>
      <c r="AK22" s="28">
        <v>54150</v>
      </c>
      <c r="AL22" s="13">
        <v>200355.00000000003</v>
      </c>
      <c r="AM22" s="11">
        <v>9564</v>
      </c>
      <c r="AN22" s="27">
        <v>57384</v>
      </c>
      <c r="AO22" s="12">
        <v>212320.80000000005</v>
      </c>
      <c r="AP22" s="12">
        <v>8449</v>
      </c>
      <c r="AQ22" s="28">
        <v>50694</v>
      </c>
      <c r="AR22" s="13">
        <v>187567.80000000002</v>
      </c>
      <c r="AS22" s="11">
        <v>10689</v>
      </c>
      <c r="AT22" s="27">
        <v>64134</v>
      </c>
      <c r="AU22" s="12">
        <v>238467.00000000003</v>
      </c>
      <c r="AV22" s="12">
        <v>8747</v>
      </c>
      <c r="AW22" s="28">
        <v>52482</v>
      </c>
      <c r="AX22" s="13">
        <v>195066.60000000003</v>
      </c>
      <c r="AY22" s="11">
        <v>10547</v>
      </c>
      <c r="AZ22" s="27">
        <v>63282</v>
      </c>
      <c r="BA22" s="12">
        <v>259456.19999999995</v>
      </c>
      <c r="BB22" s="12">
        <v>8016</v>
      </c>
      <c r="BC22" s="28">
        <v>48096</v>
      </c>
      <c r="BD22" s="13">
        <v>197193.59999999998</v>
      </c>
      <c r="BE22" s="11">
        <v>3582</v>
      </c>
      <c r="BF22" s="27">
        <v>21492</v>
      </c>
      <c r="BG22" s="12">
        <v>88117.199999999983</v>
      </c>
      <c r="BH22" s="27">
        <v>10612</v>
      </c>
      <c r="BI22" s="27">
        <v>63672</v>
      </c>
      <c r="BJ22" s="12">
        <v>261055.19999999998</v>
      </c>
      <c r="BK22" s="12">
        <v>8527</v>
      </c>
      <c r="BL22" s="28">
        <v>51162</v>
      </c>
      <c r="BM22" s="12">
        <v>209764.19999999998</v>
      </c>
      <c r="BN22" s="27">
        <v>3206</v>
      </c>
      <c r="BO22" s="27">
        <v>19236</v>
      </c>
      <c r="BP22" s="12">
        <v>78867.600000000006</v>
      </c>
      <c r="BQ22" s="12">
        <v>3042</v>
      </c>
      <c r="BR22" s="28">
        <v>18252</v>
      </c>
      <c r="BS22" s="13">
        <v>74833.199999999983</v>
      </c>
      <c r="BT22" s="11">
        <v>6935</v>
      </c>
      <c r="BU22" s="27">
        <v>41610</v>
      </c>
      <c r="BV22" s="12">
        <v>170601</v>
      </c>
      <c r="BW22" s="27">
        <v>10510</v>
      </c>
      <c r="BX22" s="27">
        <v>63060</v>
      </c>
      <c r="BY22" s="12">
        <v>258545.99999999997</v>
      </c>
      <c r="BZ22" s="12">
        <v>8018</v>
      </c>
      <c r="CA22" s="28">
        <v>48108</v>
      </c>
      <c r="CB22" s="12">
        <v>197242.8</v>
      </c>
      <c r="CC22" s="27">
        <v>5826</v>
      </c>
      <c r="CD22" s="27">
        <v>34956</v>
      </c>
      <c r="CE22" s="12">
        <v>143319.59999999998</v>
      </c>
      <c r="CF22" s="12">
        <v>5998</v>
      </c>
      <c r="CG22" s="28">
        <v>35988</v>
      </c>
      <c r="CH22" s="13">
        <v>147550.79999999999</v>
      </c>
      <c r="CI22" s="11">
        <v>5954</v>
      </c>
      <c r="CJ22" s="27">
        <v>35724</v>
      </c>
      <c r="CK22" s="12">
        <v>146468.39999999997</v>
      </c>
      <c r="CL22" s="27">
        <v>9950</v>
      </c>
      <c r="CM22" s="27">
        <v>59700</v>
      </c>
      <c r="CN22" s="12">
        <v>244770</v>
      </c>
      <c r="CO22" s="12">
        <v>7448</v>
      </c>
      <c r="CP22" s="28">
        <v>44688</v>
      </c>
      <c r="CQ22" s="12">
        <v>183220.8</v>
      </c>
      <c r="CR22" s="27">
        <v>5740</v>
      </c>
      <c r="CS22" s="27">
        <v>34440</v>
      </c>
      <c r="CT22" s="12">
        <v>141204</v>
      </c>
      <c r="CU22" s="12">
        <v>5859</v>
      </c>
      <c r="CV22" s="28">
        <v>35154</v>
      </c>
      <c r="CW22" s="13">
        <v>144131.4</v>
      </c>
    </row>
    <row r="23" spans="1:182" s="2" customFormat="1" ht="12.75" customHeight="1" x14ac:dyDescent="0.3">
      <c r="A23" s="7" t="s">
        <v>19</v>
      </c>
      <c r="B23" s="16" t="s">
        <v>18</v>
      </c>
      <c r="C23" s="11">
        <v>0</v>
      </c>
      <c r="D23" s="27">
        <v>0</v>
      </c>
      <c r="E23" s="12">
        <v>0</v>
      </c>
      <c r="F23" s="12">
        <v>0</v>
      </c>
      <c r="G23" s="28">
        <v>0</v>
      </c>
      <c r="H23" s="13">
        <v>0</v>
      </c>
      <c r="I23" s="11">
        <v>0</v>
      </c>
      <c r="J23" s="27">
        <v>0</v>
      </c>
      <c r="K23" s="12">
        <v>0</v>
      </c>
      <c r="L23" s="12">
        <v>0</v>
      </c>
      <c r="M23" s="28">
        <v>0</v>
      </c>
      <c r="N23" s="13">
        <v>0</v>
      </c>
      <c r="O23" s="11">
        <v>0</v>
      </c>
      <c r="P23" s="27">
        <v>0</v>
      </c>
      <c r="Q23" s="12">
        <v>0</v>
      </c>
      <c r="R23" s="12">
        <v>0</v>
      </c>
      <c r="S23" s="28">
        <v>0</v>
      </c>
      <c r="T23" s="13">
        <v>0</v>
      </c>
      <c r="U23" s="11">
        <v>0</v>
      </c>
      <c r="V23" s="27">
        <v>0</v>
      </c>
      <c r="W23" s="12">
        <v>0</v>
      </c>
      <c r="X23" s="12">
        <v>0</v>
      </c>
      <c r="Y23" s="28">
        <v>0</v>
      </c>
      <c r="Z23" s="13">
        <v>0</v>
      </c>
      <c r="AA23" s="11">
        <v>0</v>
      </c>
      <c r="AB23" s="27">
        <v>0</v>
      </c>
      <c r="AC23" s="12">
        <v>0</v>
      </c>
      <c r="AD23" s="12">
        <v>0</v>
      </c>
      <c r="AE23" s="28">
        <v>0</v>
      </c>
      <c r="AF23" s="13">
        <v>0</v>
      </c>
      <c r="AG23" s="11">
        <v>0</v>
      </c>
      <c r="AH23" s="27">
        <v>0</v>
      </c>
      <c r="AI23" s="12">
        <v>0</v>
      </c>
      <c r="AJ23" s="12">
        <v>0</v>
      </c>
      <c r="AK23" s="28">
        <v>0</v>
      </c>
      <c r="AL23" s="13">
        <v>0</v>
      </c>
      <c r="AM23" s="11">
        <v>0</v>
      </c>
      <c r="AN23" s="27">
        <v>0</v>
      </c>
      <c r="AO23" s="12">
        <v>0</v>
      </c>
      <c r="AP23" s="12">
        <v>0</v>
      </c>
      <c r="AQ23" s="28">
        <v>0</v>
      </c>
      <c r="AR23" s="13">
        <v>0</v>
      </c>
      <c r="AS23" s="11">
        <v>0</v>
      </c>
      <c r="AT23" s="27">
        <v>0</v>
      </c>
      <c r="AU23" s="12">
        <v>0</v>
      </c>
      <c r="AV23" s="12">
        <v>0</v>
      </c>
      <c r="AW23" s="28">
        <v>0</v>
      </c>
      <c r="AX23" s="13">
        <v>0</v>
      </c>
      <c r="AY23" s="11">
        <v>0</v>
      </c>
      <c r="AZ23" s="27">
        <v>0</v>
      </c>
      <c r="BA23" s="12">
        <v>0</v>
      </c>
      <c r="BB23" s="12">
        <v>0</v>
      </c>
      <c r="BC23" s="28">
        <v>0</v>
      </c>
      <c r="BD23" s="13">
        <v>0</v>
      </c>
      <c r="BE23" s="11">
        <v>0</v>
      </c>
      <c r="BF23" s="27">
        <v>0</v>
      </c>
      <c r="BG23" s="12">
        <v>0</v>
      </c>
      <c r="BH23" s="27">
        <v>0</v>
      </c>
      <c r="BI23" s="27">
        <v>0</v>
      </c>
      <c r="BJ23" s="12">
        <v>0</v>
      </c>
      <c r="BK23" s="12">
        <v>0</v>
      </c>
      <c r="BL23" s="28">
        <v>0</v>
      </c>
      <c r="BM23" s="12">
        <v>0</v>
      </c>
      <c r="BN23" s="27">
        <v>0</v>
      </c>
      <c r="BO23" s="27">
        <v>0</v>
      </c>
      <c r="BP23" s="12">
        <v>0</v>
      </c>
      <c r="BQ23" s="12">
        <v>0</v>
      </c>
      <c r="BR23" s="28">
        <v>0</v>
      </c>
      <c r="BS23" s="13">
        <v>0</v>
      </c>
      <c r="BT23" s="11">
        <v>0</v>
      </c>
      <c r="BU23" s="27">
        <v>0</v>
      </c>
      <c r="BV23" s="12">
        <v>0</v>
      </c>
      <c r="BW23" s="27">
        <v>0</v>
      </c>
      <c r="BX23" s="27">
        <v>0</v>
      </c>
      <c r="BY23" s="12">
        <v>0</v>
      </c>
      <c r="BZ23" s="12">
        <v>0</v>
      </c>
      <c r="CA23" s="28">
        <v>0</v>
      </c>
      <c r="CB23" s="12">
        <v>0</v>
      </c>
      <c r="CC23" s="27">
        <v>0</v>
      </c>
      <c r="CD23" s="27">
        <v>0</v>
      </c>
      <c r="CE23" s="12">
        <v>0</v>
      </c>
      <c r="CF23" s="12">
        <v>0</v>
      </c>
      <c r="CG23" s="28">
        <v>0</v>
      </c>
      <c r="CH23" s="13">
        <v>0</v>
      </c>
      <c r="CI23" s="11">
        <v>0</v>
      </c>
      <c r="CJ23" s="27">
        <v>0</v>
      </c>
      <c r="CK23" s="12">
        <v>0</v>
      </c>
      <c r="CL23" s="27">
        <v>0</v>
      </c>
      <c r="CM23" s="27">
        <v>0</v>
      </c>
      <c r="CN23" s="12">
        <v>0</v>
      </c>
      <c r="CO23" s="12">
        <v>0</v>
      </c>
      <c r="CP23" s="28">
        <v>0</v>
      </c>
      <c r="CQ23" s="12">
        <v>0</v>
      </c>
      <c r="CR23" s="27">
        <v>0</v>
      </c>
      <c r="CS23" s="27">
        <v>0</v>
      </c>
      <c r="CT23" s="12">
        <v>0</v>
      </c>
      <c r="CU23" s="12">
        <v>0</v>
      </c>
      <c r="CV23" s="28">
        <v>0</v>
      </c>
      <c r="CW23" s="13">
        <v>0</v>
      </c>
    </row>
    <row r="24" spans="1:182" s="2" customFormat="1" ht="12.75" customHeight="1" x14ac:dyDescent="0.3">
      <c r="A24" s="7" t="s">
        <v>20</v>
      </c>
      <c r="B24" s="16" t="s">
        <v>18</v>
      </c>
      <c r="C24" s="11">
        <v>0</v>
      </c>
      <c r="D24" s="27">
        <v>0</v>
      </c>
      <c r="E24" s="12">
        <v>0</v>
      </c>
      <c r="F24" s="12">
        <v>0</v>
      </c>
      <c r="G24" s="28">
        <v>0</v>
      </c>
      <c r="H24" s="13">
        <v>0</v>
      </c>
      <c r="I24" s="11">
        <v>0</v>
      </c>
      <c r="J24" s="27">
        <v>0</v>
      </c>
      <c r="K24" s="12">
        <v>0</v>
      </c>
      <c r="L24" s="12">
        <v>0</v>
      </c>
      <c r="M24" s="28">
        <v>0</v>
      </c>
      <c r="N24" s="13">
        <v>0</v>
      </c>
      <c r="O24" s="11">
        <v>0</v>
      </c>
      <c r="P24" s="27">
        <v>0</v>
      </c>
      <c r="Q24" s="12">
        <v>0</v>
      </c>
      <c r="R24" s="12">
        <v>0</v>
      </c>
      <c r="S24" s="28">
        <v>0</v>
      </c>
      <c r="T24" s="13">
        <v>0</v>
      </c>
      <c r="U24" s="11">
        <v>0</v>
      </c>
      <c r="V24" s="27">
        <v>0</v>
      </c>
      <c r="W24" s="12">
        <v>0</v>
      </c>
      <c r="X24" s="12">
        <v>0</v>
      </c>
      <c r="Y24" s="28">
        <v>0</v>
      </c>
      <c r="Z24" s="13">
        <v>0</v>
      </c>
      <c r="AA24" s="11">
        <v>0</v>
      </c>
      <c r="AB24" s="27">
        <v>0</v>
      </c>
      <c r="AC24" s="12">
        <v>0</v>
      </c>
      <c r="AD24" s="12">
        <v>0</v>
      </c>
      <c r="AE24" s="28">
        <v>0</v>
      </c>
      <c r="AF24" s="13">
        <v>0</v>
      </c>
      <c r="AG24" s="11">
        <v>0</v>
      </c>
      <c r="AH24" s="27">
        <v>0</v>
      </c>
      <c r="AI24" s="12">
        <v>0</v>
      </c>
      <c r="AJ24" s="12">
        <v>0</v>
      </c>
      <c r="AK24" s="28">
        <v>0</v>
      </c>
      <c r="AL24" s="13">
        <v>0</v>
      </c>
      <c r="AM24" s="11">
        <v>0</v>
      </c>
      <c r="AN24" s="27">
        <v>0</v>
      </c>
      <c r="AO24" s="12">
        <v>0</v>
      </c>
      <c r="AP24" s="12">
        <v>0</v>
      </c>
      <c r="AQ24" s="28">
        <v>0</v>
      </c>
      <c r="AR24" s="13">
        <v>0</v>
      </c>
      <c r="AS24" s="11">
        <v>0</v>
      </c>
      <c r="AT24" s="27">
        <v>0</v>
      </c>
      <c r="AU24" s="12">
        <v>0</v>
      </c>
      <c r="AV24" s="12">
        <v>0</v>
      </c>
      <c r="AW24" s="28">
        <v>0</v>
      </c>
      <c r="AX24" s="13">
        <v>0</v>
      </c>
      <c r="AY24" s="11">
        <v>0</v>
      </c>
      <c r="AZ24" s="27">
        <v>0</v>
      </c>
      <c r="BA24" s="12">
        <v>0</v>
      </c>
      <c r="BB24" s="12">
        <v>0</v>
      </c>
      <c r="BC24" s="28">
        <v>0</v>
      </c>
      <c r="BD24" s="13">
        <v>0</v>
      </c>
      <c r="BE24" s="11">
        <v>0</v>
      </c>
      <c r="BF24" s="27">
        <v>0</v>
      </c>
      <c r="BG24" s="12">
        <v>0</v>
      </c>
      <c r="BH24" s="27">
        <v>0</v>
      </c>
      <c r="BI24" s="27">
        <v>0</v>
      </c>
      <c r="BJ24" s="12">
        <v>0</v>
      </c>
      <c r="BK24" s="12">
        <v>0</v>
      </c>
      <c r="BL24" s="28">
        <v>0</v>
      </c>
      <c r="BM24" s="12">
        <v>0</v>
      </c>
      <c r="BN24" s="27">
        <v>0</v>
      </c>
      <c r="BO24" s="27">
        <v>0</v>
      </c>
      <c r="BP24" s="12">
        <v>0</v>
      </c>
      <c r="BQ24" s="12">
        <v>0</v>
      </c>
      <c r="BR24" s="28">
        <v>0</v>
      </c>
      <c r="BS24" s="13">
        <v>0</v>
      </c>
      <c r="BT24" s="11">
        <v>0</v>
      </c>
      <c r="BU24" s="27">
        <v>0</v>
      </c>
      <c r="BV24" s="12">
        <v>0</v>
      </c>
      <c r="BW24" s="27">
        <v>0</v>
      </c>
      <c r="BX24" s="27">
        <v>0</v>
      </c>
      <c r="BY24" s="12">
        <v>0</v>
      </c>
      <c r="BZ24" s="12">
        <v>0</v>
      </c>
      <c r="CA24" s="28">
        <v>0</v>
      </c>
      <c r="CB24" s="12">
        <v>0</v>
      </c>
      <c r="CC24" s="27">
        <v>0</v>
      </c>
      <c r="CD24" s="27">
        <v>0</v>
      </c>
      <c r="CE24" s="12">
        <v>0</v>
      </c>
      <c r="CF24" s="12">
        <v>0</v>
      </c>
      <c r="CG24" s="28">
        <v>0</v>
      </c>
      <c r="CH24" s="13">
        <v>0</v>
      </c>
      <c r="CI24" s="11">
        <v>0</v>
      </c>
      <c r="CJ24" s="27">
        <v>0</v>
      </c>
      <c r="CK24" s="12">
        <v>0</v>
      </c>
      <c r="CL24" s="27">
        <v>0</v>
      </c>
      <c r="CM24" s="27">
        <v>0</v>
      </c>
      <c r="CN24" s="12">
        <v>0</v>
      </c>
      <c r="CO24" s="12">
        <v>0</v>
      </c>
      <c r="CP24" s="28">
        <v>0</v>
      </c>
      <c r="CQ24" s="12">
        <v>0</v>
      </c>
      <c r="CR24" s="27">
        <v>0</v>
      </c>
      <c r="CS24" s="27">
        <v>0</v>
      </c>
      <c r="CT24" s="12">
        <v>0</v>
      </c>
      <c r="CU24" s="12">
        <v>0</v>
      </c>
      <c r="CV24" s="28">
        <v>0</v>
      </c>
      <c r="CW24" s="13">
        <v>0</v>
      </c>
    </row>
    <row r="25" spans="1:182" s="2" customFormat="1" ht="12.75" customHeight="1" x14ac:dyDescent="0.3">
      <c r="A25" s="7" t="s">
        <v>21</v>
      </c>
      <c r="B25" s="16" t="s">
        <v>18</v>
      </c>
      <c r="C25" s="11">
        <v>0</v>
      </c>
      <c r="D25" s="27">
        <v>0</v>
      </c>
      <c r="E25" s="12">
        <v>0</v>
      </c>
      <c r="F25" s="12">
        <v>0</v>
      </c>
      <c r="G25" s="28">
        <v>0</v>
      </c>
      <c r="H25" s="13">
        <v>0</v>
      </c>
      <c r="I25" s="11">
        <v>0</v>
      </c>
      <c r="J25" s="27">
        <v>0</v>
      </c>
      <c r="K25" s="12">
        <v>0</v>
      </c>
      <c r="L25" s="12">
        <v>0</v>
      </c>
      <c r="M25" s="28">
        <v>0</v>
      </c>
      <c r="N25" s="13">
        <v>0</v>
      </c>
      <c r="O25" s="11">
        <v>0</v>
      </c>
      <c r="P25" s="27">
        <v>0</v>
      </c>
      <c r="Q25" s="12">
        <v>0</v>
      </c>
      <c r="R25" s="12">
        <v>0</v>
      </c>
      <c r="S25" s="28">
        <v>0</v>
      </c>
      <c r="T25" s="13">
        <v>0</v>
      </c>
      <c r="U25" s="11">
        <v>0</v>
      </c>
      <c r="V25" s="27">
        <v>0</v>
      </c>
      <c r="W25" s="12">
        <v>0</v>
      </c>
      <c r="X25" s="12">
        <v>0</v>
      </c>
      <c r="Y25" s="28">
        <v>0</v>
      </c>
      <c r="Z25" s="13">
        <v>0</v>
      </c>
      <c r="AA25" s="11">
        <v>0</v>
      </c>
      <c r="AB25" s="27">
        <v>0</v>
      </c>
      <c r="AC25" s="12">
        <v>0</v>
      </c>
      <c r="AD25" s="12">
        <v>0</v>
      </c>
      <c r="AE25" s="28">
        <v>0</v>
      </c>
      <c r="AF25" s="13">
        <v>0</v>
      </c>
      <c r="AG25" s="11">
        <v>0</v>
      </c>
      <c r="AH25" s="27">
        <v>0</v>
      </c>
      <c r="AI25" s="12">
        <v>0</v>
      </c>
      <c r="AJ25" s="12">
        <v>0</v>
      </c>
      <c r="AK25" s="28">
        <v>0</v>
      </c>
      <c r="AL25" s="13">
        <v>0</v>
      </c>
      <c r="AM25" s="11">
        <v>0</v>
      </c>
      <c r="AN25" s="27">
        <v>0</v>
      </c>
      <c r="AO25" s="12">
        <v>0</v>
      </c>
      <c r="AP25" s="12">
        <v>0</v>
      </c>
      <c r="AQ25" s="28">
        <v>0</v>
      </c>
      <c r="AR25" s="13">
        <v>0</v>
      </c>
      <c r="AS25" s="11">
        <v>0</v>
      </c>
      <c r="AT25" s="27">
        <v>0</v>
      </c>
      <c r="AU25" s="12">
        <v>0</v>
      </c>
      <c r="AV25" s="12">
        <v>0</v>
      </c>
      <c r="AW25" s="28">
        <v>0</v>
      </c>
      <c r="AX25" s="13">
        <v>0</v>
      </c>
      <c r="AY25" s="11">
        <v>0</v>
      </c>
      <c r="AZ25" s="27">
        <v>0</v>
      </c>
      <c r="BA25" s="12">
        <v>0</v>
      </c>
      <c r="BB25" s="12">
        <v>0</v>
      </c>
      <c r="BC25" s="28">
        <v>0</v>
      </c>
      <c r="BD25" s="13">
        <v>0</v>
      </c>
      <c r="BE25" s="11">
        <v>0</v>
      </c>
      <c r="BF25" s="27">
        <v>0</v>
      </c>
      <c r="BG25" s="12">
        <v>0</v>
      </c>
      <c r="BH25" s="27">
        <v>0</v>
      </c>
      <c r="BI25" s="27">
        <v>0</v>
      </c>
      <c r="BJ25" s="12">
        <v>0</v>
      </c>
      <c r="BK25" s="12">
        <v>0</v>
      </c>
      <c r="BL25" s="28">
        <v>0</v>
      </c>
      <c r="BM25" s="12">
        <v>0</v>
      </c>
      <c r="BN25" s="27">
        <v>0</v>
      </c>
      <c r="BO25" s="27">
        <v>0</v>
      </c>
      <c r="BP25" s="12">
        <v>0</v>
      </c>
      <c r="BQ25" s="12">
        <v>0</v>
      </c>
      <c r="BR25" s="28">
        <v>0</v>
      </c>
      <c r="BS25" s="13">
        <v>0</v>
      </c>
      <c r="BT25" s="11">
        <v>0</v>
      </c>
      <c r="BU25" s="27">
        <v>0</v>
      </c>
      <c r="BV25" s="12">
        <v>0</v>
      </c>
      <c r="BW25" s="27">
        <v>0</v>
      </c>
      <c r="BX25" s="27">
        <v>0</v>
      </c>
      <c r="BY25" s="12">
        <v>0</v>
      </c>
      <c r="BZ25" s="12">
        <v>0</v>
      </c>
      <c r="CA25" s="28">
        <v>0</v>
      </c>
      <c r="CB25" s="12">
        <v>0</v>
      </c>
      <c r="CC25" s="27">
        <v>0</v>
      </c>
      <c r="CD25" s="27">
        <v>0</v>
      </c>
      <c r="CE25" s="12">
        <v>0</v>
      </c>
      <c r="CF25" s="12">
        <v>0</v>
      </c>
      <c r="CG25" s="28">
        <v>0</v>
      </c>
      <c r="CH25" s="13">
        <v>0</v>
      </c>
      <c r="CI25" s="11">
        <v>0</v>
      </c>
      <c r="CJ25" s="27">
        <v>0</v>
      </c>
      <c r="CK25" s="12">
        <v>0</v>
      </c>
      <c r="CL25" s="27">
        <v>0</v>
      </c>
      <c r="CM25" s="27">
        <v>0</v>
      </c>
      <c r="CN25" s="12">
        <v>0</v>
      </c>
      <c r="CO25" s="12">
        <v>0</v>
      </c>
      <c r="CP25" s="28">
        <v>0</v>
      </c>
      <c r="CQ25" s="12">
        <v>0</v>
      </c>
      <c r="CR25" s="27">
        <v>0</v>
      </c>
      <c r="CS25" s="27">
        <v>0</v>
      </c>
      <c r="CT25" s="12">
        <v>0</v>
      </c>
      <c r="CU25" s="12">
        <v>0</v>
      </c>
      <c r="CV25" s="28">
        <v>0</v>
      </c>
      <c r="CW25" s="13">
        <v>0</v>
      </c>
    </row>
    <row r="26" spans="1:182" s="2" customFormat="1" ht="12.75" customHeight="1" x14ac:dyDescent="0.3">
      <c r="A26" s="7" t="s">
        <v>23</v>
      </c>
      <c r="B26" s="16" t="s">
        <v>24</v>
      </c>
      <c r="C26" s="11">
        <v>3522</v>
      </c>
      <c r="D26" s="27">
        <v>3522</v>
      </c>
      <c r="E26" s="12">
        <v>13031.400000000001</v>
      </c>
      <c r="F26" s="12">
        <v>2509</v>
      </c>
      <c r="G26" s="28">
        <v>2509</v>
      </c>
      <c r="H26" s="13">
        <v>9283.3000000000011</v>
      </c>
      <c r="I26" s="11">
        <v>3753</v>
      </c>
      <c r="J26" s="27">
        <v>3753</v>
      </c>
      <c r="K26" s="12">
        <v>13886.100000000002</v>
      </c>
      <c r="L26" s="12">
        <v>2662</v>
      </c>
      <c r="M26" s="28">
        <v>2662</v>
      </c>
      <c r="N26" s="13">
        <v>9849.4000000000015</v>
      </c>
      <c r="O26" s="11">
        <v>3306</v>
      </c>
      <c r="P26" s="27">
        <v>3306</v>
      </c>
      <c r="Q26" s="12">
        <v>12232.2</v>
      </c>
      <c r="R26" s="12">
        <v>2491</v>
      </c>
      <c r="S26" s="28">
        <v>2491</v>
      </c>
      <c r="T26" s="13">
        <v>9216.7000000000007</v>
      </c>
      <c r="U26" s="11">
        <v>2629</v>
      </c>
      <c r="V26" s="27">
        <v>2629</v>
      </c>
      <c r="W26" s="12">
        <v>9727.2999999999993</v>
      </c>
      <c r="X26" s="12">
        <v>2460</v>
      </c>
      <c r="Y26" s="28">
        <v>2460</v>
      </c>
      <c r="Z26" s="13">
        <v>9102</v>
      </c>
      <c r="AA26" s="11">
        <v>2597</v>
      </c>
      <c r="AB26" s="27">
        <v>2597</v>
      </c>
      <c r="AC26" s="12">
        <v>9608.9000000000015</v>
      </c>
      <c r="AD26" s="12">
        <v>2952</v>
      </c>
      <c r="AE26" s="28">
        <v>2952</v>
      </c>
      <c r="AF26" s="13">
        <v>10922.400000000001</v>
      </c>
      <c r="AG26" s="11">
        <v>2822</v>
      </c>
      <c r="AH26" s="27">
        <v>2822</v>
      </c>
      <c r="AI26" s="12">
        <v>10441.400000000001</v>
      </c>
      <c r="AJ26" s="12">
        <v>2750</v>
      </c>
      <c r="AK26" s="28">
        <v>2750</v>
      </c>
      <c r="AL26" s="13">
        <v>10175</v>
      </c>
      <c r="AM26" s="11">
        <v>0</v>
      </c>
      <c r="AN26" s="27">
        <v>2726</v>
      </c>
      <c r="AO26" s="12">
        <v>10086.200000000001</v>
      </c>
      <c r="AP26" s="12">
        <v>0</v>
      </c>
      <c r="AQ26" s="28">
        <v>2561</v>
      </c>
      <c r="AR26" s="13">
        <v>9475.7000000000007</v>
      </c>
      <c r="AS26" s="11">
        <v>0</v>
      </c>
      <c r="AT26" s="27">
        <v>3309</v>
      </c>
      <c r="AU26" s="12">
        <v>12300.1</v>
      </c>
      <c r="AV26" s="12">
        <v>2653</v>
      </c>
      <c r="AW26" s="28">
        <v>2561</v>
      </c>
      <c r="AX26" s="13">
        <v>9854.5</v>
      </c>
      <c r="AY26" s="11">
        <v>0</v>
      </c>
      <c r="AZ26" s="27">
        <v>3228</v>
      </c>
      <c r="BA26" s="12">
        <v>13234.8</v>
      </c>
      <c r="BB26" s="12">
        <v>0</v>
      </c>
      <c r="BC26" s="28">
        <v>2619</v>
      </c>
      <c r="BD26" s="13">
        <v>10737.899999999998</v>
      </c>
      <c r="BE26" s="11">
        <v>0</v>
      </c>
      <c r="BF26" s="27">
        <v>0</v>
      </c>
      <c r="BG26" s="12">
        <v>0</v>
      </c>
      <c r="BH26" s="27">
        <v>0</v>
      </c>
      <c r="BI26" s="27">
        <v>2474</v>
      </c>
      <c r="BJ26" s="12">
        <v>10143.4</v>
      </c>
      <c r="BK26" s="12">
        <v>0</v>
      </c>
      <c r="BL26" s="28">
        <v>1420</v>
      </c>
      <c r="BM26" s="12">
        <v>5821.9999999999991</v>
      </c>
      <c r="BN26" s="27">
        <v>0</v>
      </c>
      <c r="BO26" s="27">
        <v>0</v>
      </c>
      <c r="BP26" s="12">
        <v>0</v>
      </c>
      <c r="BQ26" s="12">
        <v>0</v>
      </c>
      <c r="BR26" s="28">
        <v>0</v>
      </c>
      <c r="BS26" s="13">
        <v>0</v>
      </c>
      <c r="BT26" s="11">
        <v>0</v>
      </c>
      <c r="BU26" s="27">
        <v>0</v>
      </c>
      <c r="BV26" s="12">
        <v>0</v>
      </c>
      <c r="BW26" s="27">
        <v>0</v>
      </c>
      <c r="BX26" s="27">
        <v>1792</v>
      </c>
      <c r="BY26" s="12">
        <v>7347.1999999999989</v>
      </c>
      <c r="BZ26" s="12">
        <v>0</v>
      </c>
      <c r="CA26" s="28">
        <v>900</v>
      </c>
      <c r="CB26" s="12">
        <v>3689.9999999999995</v>
      </c>
      <c r="CC26" s="27">
        <v>0</v>
      </c>
      <c r="CD26" s="27">
        <v>0</v>
      </c>
      <c r="CE26" s="12">
        <v>0</v>
      </c>
      <c r="CF26" s="12">
        <v>0</v>
      </c>
      <c r="CG26" s="28">
        <v>0</v>
      </c>
      <c r="CH26" s="13">
        <v>0</v>
      </c>
      <c r="CI26" s="11">
        <v>0</v>
      </c>
      <c r="CJ26" s="27">
        <v>0</v>
      </c>
      <c r="CK26" s="12">
        <v>0</v>
      </c>
      <c r="CL26" s="27">
        <v>0</v>
      </c>
      <c r="CM26" s="27">
        <v>1562</v>
      </c>
      <c r="CN26" s="12">
        <v>6404.2</v>
      </c>
      <c r="CO26" s="12">
        <v>0</v>
      </c>
      <c r="CP26" s="28">
        <v>596</v>
      </c>
      <c r="CQ26" s="12">
        <v>2443.6</v>
      </c>
      <c r="CR26" s="27">
        <v>0</v>
      </c>
      <c r="CS26" s="27">
        <v>0</v>
      </c>
      <c r="CT26" s="12">
        <v>0</v>
      </c>
      <c r="CU26" s="12">
        <v>0</v>
      </c>
      <c r="CV26" s="28">
        <v>0</v>
      </c>
      <c r="CW26" s="13">
        <v>0</v>
      </c>
    </row>
    <row r="27" spans="1:182" s="2" customFormat="1" ht="13" x14ac:dyDescent="0.3">
      <c r="A27" s="7">
        <v>9</v>
      </c>
      <c r="B27" s="16" t="s">
        <v>25</v>
      </c>
      <c r="C27" s="11">
        <v>12545</v>
      </c>
      <c r="D27" s="27">
        <v>6272.5</v>
      </c>
      <c r="E27" s="12">
        <v>23835.5</v>
      </c>
      <c r="F27" s="12">
        <v>7516</v>
      </c>
      <c r="G27" s="28">
        <v>3758</v>
      </c>
      <c r="H27" s="13">
        <v>14280.400000000001</v>
      </c>
      <c r="I27" s="11">
        <v>12073</v>
      </c>
      <c r="J27" s="27">
        <v>6036.5</v>
      </c>
      <c r="K27" s="12">
        <v>22938.7</v>
      </c>
      <c r="L27" s="12">
        <v>6956</v>
      </c>
      <c r="M27" s="28">
        <v>3478</v>
      </c>
      <c r="N27" s="13">
        <v>13216.400000000001</v>
      </c>
      <c r="O27" s="11">
        <v>12497</v>
      </c>
      <c r="P27" s="27">
        <v>6248.5</v>
      </c>
      <c r="Q27" s="12">
        <v>23744.300000000003</v>
      </c>
      <c r="R27" s="12">
        <v>7489</v>
      </c>
      <c r="S27" s="28">
        <v>3744.5</v>
      </c>
      <c r="T27" s="13">
        <v>14229.1</v>
      </c>
      <c r="U27" s="11">
        <v>11718</v>
      </c>
      <c r="V27" s="27">
        <v>5859</v>
      </c>
      <c r="W27" s="12">
        <v>22264.2</v>
      </c>
      <c r="X27" s="12">
        <v>7001</v>
      </c>
      <c r="Y27" s="28">
        <v>3501</v>
      </c>
      <c r="Z27" s="13">
        <v>13301.900000000001</v>
      </c>
      <c r="AA27" s="11">
        <v>9574</v>
      </c>
      <c r="AB27" s="27">
        <v>4787</v>
      </c>
      <c r="AC27" s="12">
        <v>18190.600000000002</v>
      </c>
      <c r="AD27" s="12">
        <v>5549</v>
      </c>
      <c r="AE27" s="28">
        <v>2774.5</v>
      </c>
      <c r="AF27" s="13">
        <v>10543.1</v>
      </c>
      <c r="AG27" s="11">
        <v>7973</v>
      </c>
      <c r="AH27" s="27">
        <v>3986.5</v>
      </c>
      <c r="AI27" s="12">
        <v>15148.7</v>
      </c>
      <c r="AJ27" s="12">
        <v>4307</v>
      </c>
      <c r="AK27" s="28">
        <v>2153.5</v>
      </c>
      <c r="AL27" s="13">
        <v>8183.3000000000011</v>
      </c>
      <c r="AM27" s="11">
        <v>9297</v>
      </c>
      <c r="AN27" s="27">
        <v>4648.5</v>
      </c>
      <c r="AO27" s="12">
        <v>17664.300000000003</v>
      </c>
      <c r="AP27" s="12">
        <v>5275</v>
      </c>
      <c r="AQ27" s="28">
        <v>2637.5</v>
      </c>
      <c r="AR27" s="13">
        <v>10022.5</v>
      </c>
      <c r="AS27" s="11">
        <v>9671</v>
      </c>
      <c r="AT27" s="27">
        <v>4835.5</v>
      </c>
      <c r="AU27" s="12">
        <v>18439.5</v>
      </c>
      <c r="AV27" s="12">
        <v>5113</v>
      </c>
      <c r="AW27" s="28">
        <v>2556.5</v>
      </c>
      <c r="AX27" s="13">
        <v>9744.5</v>
      </c>
      <c r="AY27" s="11">
        <v>10172</v>
      </c>
      <c r="AZ27" s="27">
        <v>5086</v>
      </c>
      <c r="BA27" s="12">
        <v>21361.200000000001</v>
      </c>
      <c r="BB27" s="12">
        <v>5372</v>
      </c>
      <c r="BC27" s="28">
        <v>2686</v>
      </c>
      <c r="BD27" s="13">
        <v>11281.2</v>
      </c>
      <c r="BE27" s="11">
        <v>1439</v>
      </c>
      <c r="BF27" s="27">
        <v>719.5</v>
      </c>
      <c r="BG27" s="12">
        <v>3021.9</v>
      </c>
      <c r="BH27" s="27">
        <v>10580</v>
      </c>
      <c r="BI27" s="27">
        <v>5290</v>
      </c>
      <c r="BJ27" s="12">
        <v>22218</v>
      </c>
      <c r="BK27" s="12">
        <v>6394</v>
      </c>
      <c r="BL27" s="28">
        <v>3197</v>
      </c>
      <c r="BM27" s="12">
        <v>13427.400000000001</v>
      </c>
      <c r="BN27" s="27">
        <v>1313</v>
      </c>
      <c r="BO27" s="27">
        <v>656.5</v>
      </c>
      <c r="BP27" s="12">
        <v>2757.3</v>
      </c>
      <c r="BQ27" s="12">
        <v>3082</v>
      </c>
      <c r="BR27" s="28">
        <v>1541</v>
      </c>
      <c r="BS27" s="13">
        <v>6472.2000000000007</v>
      </c>
      <c r="BT27" s="11">
        <v>3213</v>
      </c>
      <c r="BU27" s="27">
        <v>1606.5</v>
      </c>
      <c r="BV27" s="12">
        <v>6747.3000000000011</v>
      </c>
      <c r="BW27" s="27">
        <v>11827</v>
      </c>
      <c r="BX27" s="27">
        <v>5913.5</v>
      </c>
      <c r="BY27" s="12">
        <v>24836.7</v>
      </c>
      <c r="BZ27" s="12">
        <v>6734</v>
      </c>
      <c r="CA27" s="28">
        <v>3367</v>
      </c>
      <c r="CB27" s="12">
        <v>14141.400000000001</v>
      </c>
      <c r="CC27" s="27">
        <v>2937</v>
      </c>
      <c r="CD27" s="27">
        <v>1468.5</v>
      </c>
      <c r="CE27" s="12">
        <v>6167.7</v>
      </c>
      <c r="CF27" s="12">
        <v>6509</v>
      </c>
      <c r="CG27" s="28">
        <v>3254.5</v>
      </c>
      <c r="CH27" s="13">
        <v>13668.900000000001</v>
      </c>
      <c r="CI27" s="11">
        <v>3143</v>
      </c>
      <c r="CJ27" s="27">
        <v>1571.5</v>
      </c>
      <c r="CK27" s="12">
        <v>6600.3</v>
      </c>
      <c r="CL27" s="27">
        <v>11219</v>
      </c>
      <c r="CM27" s="27">
        <v>5609.5</v>
      </c>
      <c r="CN27" s="12">
        <v>23559.9</v>
      </c>
      <c r="CO27" s="12">
        <v>7184</v>
      </c>
      <c r="CP27" s="28">
        <v>3592</v>
      </c>
      <c r="CQ27" s="12">
        <v>15086.400000000001</v>
      </c>
      <c r="CR27" s="27">
        <v>2995</v>
      </c>
      <c r="CS27" s="27">
        <v>1497.5</v>
      </c>
      <c r="CT27" s="12">
        <v>6289.5</v>
      </c>
      <c r="CU27" s="12">
        <v>6651</v>
      </c>
      <c r="CV27" s="28">
        <v>3325.5</v>
      </c>
      <c r="CW27" s="13">
        <v>13967.100000000002</v>
      </c>
    </row>
    <row r="28" spans="1:182" s="5" customFormat="1" ht="13.5" thickBot="1" x14ac:dyDescent="0.35">
      <c r="A28" s="142" t="s">
        <v>26</v>
      </c>
      <c r="B28" s="143"/>
      <c r="C28" s="18">
        <f>SUM(C15:C25,C27)</f>
        <v>365941</v>
      </c>
      <c r="D28" s="18">
        <f>SUM(D15:D27)</f>
        <v>547072</v>
      </c>
      <c r="E28" s="18">
        <f>SUM(E15:E27)</f>
        <v>2024914.4000000001</v>
      </c>
      <c r="F28" s="18">
        <f>SUM(F15:F25,F27)</f>
        <v>254308</v>
      </c>
      <c r="G28" s="18">
        <f>SUM(G15:G27)</f>
        <v>380598.5</v>
      </c>
      <c r="H28" s="18">
        <f>SUM(H15:H27)</f>
        <v>1408669.4000000001</v>
      </c>
      <c r="I28" s="18">
        <f>SUM(I15:I25,I27)</f>
        <v>344779</v>
      </c>
      <c r="J28" s="18">
        <f>SUM(J15:J27)</f>
        <v>526220.5</v>
      </c>
      <c r="K28" s="18">
        <f>SUM(K15:K27)</f>
        <v>1947731.9000000001</v>
      </c>
      <c r="L28" s="18">
        <f>SUM(L15:L25,L27)</f>
        <v>235276</v>
      </c>
      <c r="M28" s="18">
        <f>SUM(M15:M27)</f>
        <v>361476</v>
      </c>
      <c r="N28" s="18">
        <f>SUM(N15:N27)</f>
        <v>1337886.7</v>
      </c>
      <c r="O28" s="18">
        <f>SUM(O15:O27)</f>
        <v>381025</v>
      </c>
      <c r="P28" s="18">
        <f>SUM(P15:P27)</f>
        <v>585248</v>
      </c>
      <c r="Q28" s="18">
        <f>SUM(Q15:Q27)</f>
        <v>2166153.9</v>
      </c>
      <c r="R28" s="18">
        <f>SUM(R15:R25,R27)</f>
        <v>257250</v>
      </c>
      <c r="S28" s="18">
        <f>SUM(S15:S27)</f>
        <v>403491.5</v>
      </c>
      <c r="T28" s="18">
        <f>SUM(T15:T27)</f>
        <v>1493371.2</v>
      </c>
      <c r="U28" s="18">
        <f>SUM(U15:U25,U27)</f>
        <v>364644</v>
      </c>
      <c r="V28" s="18">
        <f>SUM(V15:V27)</f>
        <v>546772</v>
      </c>
      <c r="W28" s="18">
        <f>SUM(W15:W27)</f>
        <v>2023746.2999999998</v>
      </c>
      <c r="X28" s="18">
        <f>SUM(X15:X25,X27)</f>
        <v>256425</v>
      </c>
      <c r="Y28" s="18">
        <f>SUM(Y15:Y27)</f>
        <v>391677</v>
      </c>
      <c r="Z28" s="18">
        <f>SUM(Z15:Z27)</f>
        <v>1449636.8</v>
      </c>
      <c r="AA28" s="18">
        <f>SUM(AA15:AA25,AA27)</f>
        <v>365271</v>
      </c>
      <c r="AB28" s="18">
        <f>SUM(AB15:AB27)</f>
        <v>569421</v>
      </c>
      <c r="AC28" s="18">
        <f>SUM(AC15:AC27)</f>
        <v>2107422.4</v>
      </c>
      <c r="AD28" s="18">
        <f>SUM(AD15:AD25,AD27)</f>
        <v>247542</v>
      </c>
      <c r="AE28" s="18">
        <f>SUM(AE15:AE27)</f>
        <v>403663</v>
      </c>
      <c r="AF28" s="18">
        <f>SUM(AF15:AF27)</f>
        <v>1493908</v>
      </c>
      <c r="AG28" s="18">
        <f>SUM(AG15:AG25,AG27)</f>
        <v>349282</v>
      </c>
      <c r="AH28" s="19">
        <f>SUM(AH15:AH27)</f>
        <v>540822.5</v>
      </c>
      <c r="AI28" s="19">
        <f>SUM(AI15:AI27)</f>
        <v>2001524.9000000001</v>
      </c>
      <c r="AJ28" s="18">
        <f>SUM(AJ15:AJ25,AJ27)</f>
        <v>238497</v>
      </c>
      <c r="AK28" s="19">
        <f>SUM(AK15:AK27)</f>
        <v>383325.5</v>
      </c>
      <c r="AL28" s="19">
        <f>SUM(AL15:AL27)</f>
        <v>1418581.3</v>
      </c>
      <c r="AM28" s="18">
        <f>SUM(AM15:AM25,AM27)</f>
        <v>375495</v>
      </c>
      <c r="AN28" s="19">
        <f>SUM(AN15:AN27)</f>
        <v>561250.5</v>
      </c>
      <c r="AO28" s="19">
        <f>SUM(AO15:AO27)</f>
        <v>2077183.2000000004</v>
      </c>
      <c r="AP28" s="18">
        <f>SUM(AP15:AP25,AP27)</f>
        <v>260702</v>
      </c>
      <c r="AQ28" s="19">
        <f>SUM(AQ15:AQ27)</f>
        <v>400912</v>
      </c>
      <c r="AR28" s="19">
        <f>SUM(AR15:AR27)</f>
        <v>1483702</v>
      </c>
      <c r="AS28" s="18">
        <f>SUM(AS15:AS25,AS27)</f>
        <v>367540</v>
      </c>
      <c r="AT28" s="19">
        <f>SUM(AT15:AT27)</f>
        <v>566797</v>
      </c>
      <c r="AU28" s="19">
        <f>SUM(AU15:AU27)</f>
        <v>2105792.7000000002</v>
      </c>
      <c r="AV28" s="18">
        <f>SUM(AV15:AV25,AV27)</f>
        <v>248619</v>
      </c>
      <c r="AW28" s="19">
        <f>SUM(AW15:AW27)</f>
        <v>393922.5</v>
      </c>
      <c r="AX28" s="19">
        <f>SUM(AX15:AX27)</f>
        <v>1463630.9000000001</v>
      </c>
      <c r="AY28" s="18">
        <f>SUM(AY15:AY25,AY27)</f>
        <v>366219</v>
      </c>
      <c r="AZ28" s="19">
        <f>SUM(AZ15:AZ27)</f>
        <v>551742.5</v>
      </c>
      <c r="BA28" s="19">
        <f>SUM(BA15:BA27)</f>
        <v>2262756.6</v>
      </c>
      <c r="BB28" s="18">
        <f>SUM(BB15:BB25,BB27)</f>
        <v>246314</v>
      </c>
      <c r="BC28" s="19">
        <f>SUM(BC15:BC27)</f>
        <v>379017.5</v>
      </c>
      <c r="BD28" s="19">
        <f>SUM(BD15:BD27)</f>
        <v>1554322.0999999999</v>
      </c>
      <c r="BE28" s="18">
        <f>SUM(BE15:BE25,BE27)</f>
        <v>100408</v>
      </c>
      <c r="BF28" s="19">
        <f>SUM(BF15:BF27)</f>
        <v>155584.5</v>
      </c>
      <c r="BG28" s="19">
        <f>SUM(BG15:BG27)</f>
        <v>637997.1</v>
      </c>
      <c r="BH28" s="29">
        <f>SUM(BH15:BH25,BH27)</f>
        <v>377934</v>
      </c>
      <c r="BI28" s="19">
        <f>SUM(BI15:BI27)</f>
        <v>558159</v>
      </c>
      <c r="BJ28" s="19">
        <f>SUM(BJ15:BJ27)</f>
        <v>2289086.4</v>
      </c>
      <c r="BK28" s="18">
        <f>SUM(BK15:BK25,BK27)</f>
        <v>260557</v>
      </c>
      <c r="BL28" s="19">
        <f>SUM(BL15:BL27)</f>
        <v>390471</v>
      </c>
      <c r="BM28" s="19">
        <f>SUM(BM15:BM27)</f>
        <v>1601321.6999999997</v>
      </c>
      <c r="BN28" s="29">
        <f>SUM(BN15:BN25,BN27)</f>
        <v>85877</v>
      </c>
      <c r="BO28" s="19">
        <f>SUM(BO15:BO27)</f>
        <v>134170</v>
      </c>
      <c r="BP28" s="19">
        <f>SUM(BP15:BP27)</f>
        <v>550182.70000000007</v>
      </c>
      <c r="BQ28" s="18">
        <f>SUM(BQ15:BQ25,BQ27)</f>
        <v>135742</v>
      </c>
      <c r="BR28" s="19">
        <f>SUM(BR15:BR27)</f>
        <v>183144</v>
      </c>
      <c r="BS28" s="19">
        <f>SUM(BS15:BS27)</f>
        <v>751072.79999999981</v>
      </c>
      <c r="BT28" s="18">
        <f>SUM(BT15:BT25,BT27)</f>
        <v>192140</v>
      </c>
      <c r="BU28" s="19">
        <f>SUM(BU15:BU27)</f>
        <v>300167.5</v>
      </c>
      <c r="BV28" s="19">
        <f>SUM(BV15:BV27)</f>
        <v>1230909.2</v>
      </c>
      <c r="BW28" s="29">
        <f>SUM(BW15:BW25,BW27)</f>
        <v>367941</v>
      </c>
      <c r="BX28" s="19">
        <f>SUM(BX15:BX27)</f>
        <v>550835.5</v>
      </c>
      <c r="BY28" s="19">
        <f>SUM(BY15:BY27)</f>
        <v>2259126.1</v>
      </c>
      <c r="BZ28" s="18">
        <f>SUM(BZ15:BZ25,BZ27)</f>
        <v>248852</v>
      </c>
      <c r="CA28" s="19">
        <f>SUM(CA15:CA27)</f>
        <v>376412.5</v>
      </c>
      <c r="CB28" s="19">
        <f>SUM(CB15:CB27)</f>
        <v>1543698.0999999999</v>
      </c>
      <c r="CC28" s="29">
        <f>SUM(CC15:CC25,CC27)</f>
        <v>161285</v>
      </c>
      <c r="CD28" s="19">
        <f>SUM(CD15:CD27)</f>
        <v>255364</v>
      </c>
      <c r="CE28" s="19">
        <f>SUM(CE15:CE27)</f>
        <v>1047179.8999999998</v>
      </c>
      <c r="CF28" s="18">
        <f>SUM(CF15:CF25,CF27)</f>
        <v>258773</v>
      </c>
      <c r="CG28" s="19">
        <f>SUM(CG15:CG27)</f>
        <v>352361</v>
      </c>
      <c r="CH28" s="19">
        <f>SUM(CH15:CH27)</f>
        <v>1445057.8</v>
      </c>
      <c r="CI28" s="18">
        <f>SUM(CI15:CI25,CI27)</f>
        <v>217384</v>
      </c>
      <c r="CJ28" s="19">
        <f>SUM(CJ15:CJ27)</f>
        <v>320047.5</v>
      </c>
      <c r="CK28" s="19">
        <f>SUM(CK15:CK27)</f>
        <v>1312414.0999999999</v>
      </c>
      <c r="CL28" s="29">
        <f>SUM(CL15:CL25,CL27)</f>
        <v>388819</v>
      </c>
      <c r="CM28" s="19">
        <f>SUM(CM15:CM27)</f>
        <v>563331.5</v>
      </c>
      <c r="CN28" s="19">
        <f>SUM(CN15:CN27)</f>
        <v>2310322.1</v>
      </c>
      <c r="CO28" s="18">
        <f>SUM(CO15:CO25,CO27)</f>
        <v>278738</v>
      </c>
      <c r="CP28" s="19">
        <f>SUM(CP15:CP27)</f>
        <v>402942.5</v>
      </c>
      <c r="CQ28" s="19">
        <f>SUM(CQ15:CQ27)</f>
        <v>1652497</v>
      </c>
      <c r="CR28" s="29">
        <f>SUM(CR15:CR25,CR27)</f>
        <v>184080</v>
      </c>
      <c r="CS28" s="19">
        <f>SUM(CS15:CS27)</f>
        <v>279584</v>
      </c>
      <c r="CT28" s="19">
        <f>SUM(CT15:CT27)</f>
        <v>1146495.2999999998</v>
      </c>
      <c r="CU28" s="18">
        <f>SUM(CU15:CU25,CU27)</f>
        <v>284550</v>
      </c>
      <c r="CV28" s="19">
        <f>SUM(CV15:CV27)</f>
        <v>380317.5</v>
      </c>
      <c r="CW28" s="19">
        <f>SUM(CW15:CW27)</f>
        <v>1559697.8999999997</v>
      </c>
    </row>
    <row r="29" spans="1:182" s="2" customFormat="1" ht="12.75" customHeight="1" thickBot="1" x14ac:dyDescent="0.35">
      <c r="A29" s="24"/>
      <c r="B29" s="24"/>
      <c r="C29" s="25"/>
      <c r="D29" s="25"/>
      <c r="E29" s="25"/>
      <c r="F29" s="25"/>
      <c r="G29" s="25"/>
      <c r="H29" s="25"/>
      <c r="Z29" s="30"/>
      <c r="AA29" s="30"/>
      <c r="AB29" s="30"/>
      <c r="AF29" s="31"/>
    </row>
    <row r="30" spans="1:182" s="2" customFormat="1" ht="12.75" customHeight="1" x14ac:dyDescent="0.3">
      <c r="A30" s="132" t="s">
        <v>2</v>
      </c>
      <c r="B30" s="133"/>
      <c r="C30" s="144" t="s">
        <v>40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6"/>
      <c r="R30" s="144" t="s">
        <v>45</v>
      </c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6"/>
      <c r="AG30" s="144" t="s">
        <v>46</v>
      </c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6"/>
      <c r="AV30" s="144" t="s">
        <v>47</v>
      </c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6"/>
      <c r="BK30" s="144" t="s">
        <v>48</v>
      </c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6"/>
      <c r="BZ30" s="144" t="s">
        <v>49</v>
      </c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6"/>
      <c r="CO30" s="144" t="s">
        <v>50</v>
      </c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4" t="s">
        <v>51</v>
      </c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4" t="s">
        <v>52</v>
      </c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6"/>
      <c r="EH30" s="144" t="s">
        <v>53</v>
      </c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6"/>
      <c r="EW30" s="144" t="s">
        <v>54</v>
      </c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4" t="s">
        <v>55</v>
      </c>
      <c r="FM30" s="145"/>
      <c r="FN30" s="145"/>
      <c r="FO30" s="145"/>
      <c r="FP30" s="145"/>
      <c r="FQ30" s="145"/>
      <c r="FR30" s="145"/>
      <c r="FS30" s="145"/>
      <c r="FT30" s="145"/>
      <c r="FU30" s="145"/>
      <c r="FV30" s="145"/>
      <c r="FW30" s="145"/>
      <c r="FX30" s="145"/>
      <c r="FY30" s="145"/>
      <c r="FZ30" s="146"/>
    </row>
    <row r="31" spans="1:182" s="2" customFormat="1" ht="12.75" customHeight="1" x14ac:dyDescent="0.3">
      <c r="A31" s="134"/>
      <c r="B31" s="135"/>
      <c r="C31" s="139" t="s">
        <v>41</v>
      </c>
      <c r="D31" s="119"/>
      <c r="E31" s="140"/>
      <c r="F31" s="119" t="s">
        <v>8</v>
      </c>
      <c r="G31" s="119"/>
      <c r="H31" s="140"/>
      <c r="I31" s="140" t="s">
        <v>9</v>
      </c>
      <c r="J31" s="117"/>
      <c r="K31" s="140"/>
      <c r="L31" s="119" t="s">
        <v>42</v>
      </c>
      <c r="M31" s="119"/>
      <c r="N31" s="140"/>
      <c r="O31" s="140" t="s">
        <v>43</v>
      </c>
      <c r="P31" s="117"/>
      <c r="Q31" s="141"/>
      <c r="R31" s="139" t="s">
        <v>41</v>
      </c>
      <c r="S31" s="119"/>
      <c r="T31" s="140"/>
      <c r="U31" s="119" t="s">
        <v>8</v>
      </c>
      <c r="V31" s="119"/>
      <c r="W31" s="140"/>
      <c r="X31" s="140" t="s">
        <v>9</v>
      </c>
      <c r="Y31" s="117"/>
      <c r="Z31" s="140"/>
      <c r="AA31" s="119" t="s">
        <v>42</v>
      </c>
      <c r="AB31" s="119"/>
      <c r="AC31" s="140"/>
      <c r="AD31" s="140" t="s">
        <v>43</v>
      </c>
      <c r="AE31" s="117"/>
      <c r="AF31" s="141"/>
      <c r="AG31" s="139" t="s">
        <v>41</v>
      </c>
      <c r="AH31" s="119"/>
      <c r="AI31" s="140"/>
      <c r="AJ31" s="119" t="s">
        <v>8</v>
      </c>
      <c r="AK31" s="119"/>
      <c r="AL31" s="140"/>
      <c r="AM31" s="140" t="s">
        <v>9</v>
      </c>
      <c r="AN31" s="117"/>
      <c r="AO31" s="140"/>
      <c r="AP31" s="119" t="s">
        <v>42</v>
      </c>
      <c r="AQ31" s="119"/>
      <c r="AR31" s="140"/>
      <c r="AS31" s="140" t="s">
        <v>43</v>
      </c>
      <c r="AT31" s="117"/>
      <c r="AU31" s="141"/>
      <c r="AV31" s="139" t="s">
        <v>41</v>
      </c>
      <c r="AW31" s="119"/>
      <c r="AX31" s="140"/>
      <c r="AY31" s="119" t="s">
        <v>8</v>
      </c>
      <c r="AZ31" s="119"/>
      <c r="BA31" s="140"/>
      <c r="BB31" s="140" t="s">
        <v>9</v>
      </c>
      <c r="BC31" s="117"/>
      <c r="BD31" s="140"/>
      <c r="BE31" s="119" t="s">
        <v>42</v>
      </c>
      <c r="BF31" s="119"/>
      <c r="BG31" s="140"/>
      <c r="BH31" s="140" t="s">
        <v>43</v>
      </c>
      <c r="BI31" s="117"/>
      <c r="BJ31" s="141"/>
      <c r="BK31" s="139" t="s">
        <v>41</v>
      </c>
      <c r="BL31" s="119"/>
      <c r="BM31" s="140"/>
      <c r="BN31" s="119" t="s">
        <v>8</v>
      </c>
      <c r="BO31" s="119"/>
      <c r="BP31" s="140"/>
      <c r="BQ31" s="140" t="s">
        <v>9</v>
      </c>
      <c r="BR31" s="117"/>
      <c r="BS31" s="140"/>
      <c r="BT31" s="119" t="s">
        <v>42</v>
      </c>
      <c r="BU31" s="119"/>
      <c r="BV31" s="140"/>
      <c r="BW31" s="140" t="s">
        <v>43</v>
      </c>
      <c r="BX31" s="117"/>
      <c r="BY31" s="141"/>
      <c r="BZ31" s="139" t="s">
        <v>41</v>
      </c>
      <c r="CA31" s="119"/>
      <c r="CB31" s="140"/>
      <c r="CC31" s="119" t="s">
        <v>8</v>
      </c>
      <c r="CD31" s="119"/>
      <c r="CE31" s="140"/>
      <c r="CF31" s="140" t="s">
        <v>9</v>
      </c>
      <c r="CG31" s="117"/>
      <c r="CH31" s="140"/>
      <c r="CI31" s="119" t="s">
        <v>42</v>
      </c>
      <c r="CJ31" s="119"/>
      <c r="CK31" s="140"/>
      <c r="CL31" s="140" t="s">
        <v>43</v>
      </c>
      <c r="CM31" s="117"/>
      <c r="CN31" s="141"/>
      <c r="CO31" s="139" t="s">
        <v>41</v>
      </c>
      <c r="CP31" s="119"/>
      <c r="CQ31" s="140"/>
      <c r="CR31" s="119" t="s">
        <v>8</v>
      </c>
      <c r="CS31" s="119"/>
      <c r="CT31" s="140"/>
      <c r="CU31" s="140" t="s">
        <v>9</v>
      </c>
      <c r="CV31" s="117"/>
      <c r="CW31" s="140"/>
      <c r="CX31" s="119" t="s">
        <v>42</v>
      </c>
      <c r="CY31" s="119"/>
      <c r="CZ31" s="140"/>
      <c r="DA31" s="140" t="s">
        <v>43</v>
      </c>
      <c r="DB31" s="117"/>
      <c r="DC31" s="117"/>
      <c r="DD31" s="139" t="s">
        <v>41</v>
      </c>
      <c r="DE31" s="119"/>
      <c r="DF31" s="140"/>
      <c r="DG31" s="119" t="s">
        <v>8</v>
      </c>
      <c r="DH31" s="119"/>
      <c r="DI31" s="140"/>
      <c r="DJ31" s="140" t="s">
        <v>9</v>
      </c>
      <c r="DK31" s="117"/>
      <c r="DL31" s="140"/>
      <c r="DM31" s="119" t="s">
        <v>42</v>
      </c>
      <c r="DN31" s="119"/>
      <c r="DO31" s="140"/>
      <c r="DP31" s="140" t="s">
        <v>43</v>
      </c>
      <c r="DQ31" s="117"/>
      <c r="DR31" s="117"/>
      <c r="DS31" s="139" t="s">
        <v>41</v>
      </c>
      <c r="DT31" s="119"/>
      <c r="DU31" s="140"/>
      <c r="DV31" s="119" t="s">
        <v>8</v>
      </c>
      <c r="DW31" s="119"/>
      <c r="DX31" s="140"/>
      <c r="DY31" s="140" t="s">
        <v>9</v>
      </c>
      <c r="DZ31" s="117"/>
      <c r="EA31" s="140"/>
      <c r="EB31" s="119" t="s">
        <v>42</v>
      </c>
      <c r="EC31" s="119"/>
      <c r="ED31" s="140"/>
      <c r="EE31" s="140" t="s">
        <v>43</v>
      </c>
      <c r="EF31" s="117"/>
      <c r="EG31" s="141"/>
      <c r="EH31" s="139" t="s">
        <v>41</v>
      </c>
      <c r="EI31" s="119"/>
      <c r="EJ31" s="117"/>
      <c r="EK31" s="140" t="s">
        <v>8</v>
      </c>
      <c r="EL31" s="119"/>
      <c r="EM31" s="140"/>
      <c r="EN31" s="140" t="s">
        <v>9</v>
      </c>
      <c r="EO31" s="117"/>
      <c r="EP31" s="140"/>
      <c r="EQ31" s="119" t="s">
        <v>42</v>
      </c>
      <c r="ER31" s="119"/>
      <c r="ES31" s="140"/>
      <c r="ET31" s="140" t="s">
        <v>43</v>
      </c>
      <c r="EU31" s="117"/>
      <c r="EV31" s="141"/>
      <c r="EW31" s="139" t="s">
        <v>41</v>
      </c>
      <c r="EX31" s="119"/>
      <c r="EY31" s="117"/>
      <c r="EZ31" s="140" t="s">
        <v>8</v>
      </c>
      <c r="FA31" s="119"/>
      <c r="FB31" s="140"/>
      <c r="FC31" s="140" t="s">
        <v>9</v>
      </c>
      <c r="FD31" s="117"/>
      <c r="FE31" s="140"/>
      <c r="FF31" s="119" t="s">
        <v>42</v>
      </c>
      <c r="FG31" s="119"/>
      <c r="FH31" s="140"/>
      <c r="FI31" s="140" t="s">
        <v>43</v>
      </c>
      <c r="FJ31" s="117"/>
      <c r="FK31" s="117"/>
      <c r="FL31" s="139" t="s">
        <v>41</v>
      </c>
      <c r="FM31" s="119"/>
      <c r="FN31" s="117"/>
      <c r="FO31" s="140" t="s">
        <v>8</v>
      </c>
      <c r="FP31" s="119"/>
      <c r="FQ31" s="140"/>
      <c r="FR31" s="140" t="s">
        <v>9</v>
      </c>
      <c r="FS31" s="117"/>
      <c r="FT31" s="140"/>
      <c r="FU31" s="119" t="s">
        <v>42</v>
      </c>
      <c r="FV31" s="119"/>
      <c r="FW31" s="140"/>
      <c r="FX31" s="140" t="s">
        <v>43</v>
      </c>
      <c r="FY31" s="117"/>
      <c r="FZ31" s="141"/>
    </row>
    <row r="32" spans="1:182" s="2" customFormat="1" ht="13" x14ac:dyDescent="0.3">
      <c r="A32" s="134"/>
      <c r="B32" s="135"/>
      <c r="C32" s="7" t="s">
        <v>10</v>
      </c>
      <c r="D32" s="26" t="s">
        <v>44</v>
      </c>
      <c r="E32" s="8" t="s">
        <v>11</v>
      </c>
      <c r="F32" s="26" t="s">
        <v>10</v>
      </c>
      <c r="G32" s="26" t="s">
        <v>44</v>
      </c>
      <c r="H32" s="8" t="s">
        <v>11</v>
      </c>
      <c r="I32" s="8" t="s">
        <v>10</v>
      </c>
      <c r="J32" s="26" t="s">
        <v>44</v>
      </c>
      <c r="K32" s="8" t="s">
        <v>11</v>
      </c>
      <c r="L32" s="26" t="s">
        <v>10</v>
      </c>
      <c r="M32" s="26" t="s">
        <v>44</v>
      </c>
      <c r="N32" s="8" t="s">
        <v>11</v>
      </c>
      <c r="O32" s="8" t="s">
        <v>10</v>
      </c>
      <c r="P32" s="26" t="s">
        <v>44</v>
      </c>
      <c r="Q32" s="9" t="s">
        <v>11</v>
      </c>
      <c r="R32" s="7" t="s">
        <v>10</v>
      </c>
      <c r="S32" s="26" t="s">
        <v>44</v>
      </c>
      <c r="T32" s="8" t="s">
        <v>11</v>
      </c>
      <c r="U32" s="26" t="s">
        <v>10</v>
      </c>
      <c r="V32" s="26" t="s">
        <v>44</v>
      </c>
      <c r="W32" s="8" t="s">
        <v>11</v>
      </c>
      <c r="X32" s="8" t="s">
        <v>10</v>
      </c>
      <c r="Y32" s="26" t="s">
        <v>44</v>
      </c>
      <c r="Z32" s="8" t="s">
        <v>11</v>
      </c>
      <c r="AA32" s="26" t="s">
        <v>10</v>
      </c>
      <c r="AB32" s="26" t="s">
        <v>44</v>
      </c>
      <c r="AC32" s="8" t="s">
        <v>11</v>
      </c>
      <c r="AD32" s="8" t="s">
        <v>10</v>
      </c>
      <c r="AE32" s="26" t="s">
        <v>44</v>
      </c>
      <c r="AF32" s="9" t="s">
        <v>11</v>
      </c>
      <c r="AG32" s="7" t="s">
        <v>10</v>
      </c>
      <c r="AH32" s="26" t="s">
        <v>44</v>
      </c>
      <c r="AI32" s="8" t="s">
        <v>11</v>
      </c>
      <c r="AJ32" s="26" t="s">
        <v>10</v>
      </c>
      <c r="AK32" s="26" t="s">
        <v>44</v>
      </c>
      <c r="AL32" s="8" t="s">
        <v>11</v>
      </c>
      <c r="AM32" s="8" t="s">
        <v>10</v>
      </c>
      <c r="AN32" s="26" t="s">
        <v>44</v>
      </c>
      <c r="AO32" s="8" t="s">
        <v>11</v>
      </c>
      <c r="AP32" s="26" t="s">
        <v>10</v>
      </c>
      <c r="AQ32" s="26" t="s">
        <v>44</v>
      </c>
      <c r="AR32" s="8" t="s">
        <v>11</v>
      </c>
      <c r="AS32" s="8" t="s">
        <v>10</v>
      </c>
      <c r="AT32" s="26" t="s">
        <v>44</v>
      </c>
      <c r="AU32" s="9" t="s">
        <v>11</v>
      </c>
      <c r="AV32" s="7" t="s">
        <v>10</v>
      </c>
      <c r="AW32" s="26" t="s">
        <v>44</v>
      </c>
      <c r="AX32" s="8" t="s">
        <v>11</v>
      </c>
      <c r="AY32" s="26" t="s">
        <v>10</v>
      </c>
      <c r="AZ32" s="26" t="s">
        <v>44</v>
      </c>
      <c r="BA32" s="8" t="s">
        <v>11</v>
      </c>
      <c r="BB32" s="8" t="s">
        <v>10</v>
      </c>
      <c r="BC32" s="26" t="s">
        <v>44</v>
      </c>
      <c r="BD32" s="8" t="s">
        <v>11</v>
      </c>
      <c r="BE32" s="26" t="s">
        <v>10</v>
      </c>
      <c r="BF32" s="26" t="s">
        <v>44</v>
      </c>
      <c r="BG32" s="8" t="s">
        <v>11</v>
      </c>
      <c r="BH32" s="8" t="s">
        <v>10</v>
      </c>
      <c r="BI32" s="26" t="s">
        <v>44</v>
      </c>
      <c r="BJ32" s="9" t="s">
        <v>11</v>
      </c>
      <c r="BK32" s="7" t="s">
        <v>10</v>
      </c>
      <c r="BL32" s="26" t="s">
        <v>44</v>
      </c>
      <c r="BM32" s="8" t="s">
        <v>11</v>
      </c>
      <c r="BN32" s="26" t="s">
        <v>10</v>
      </c>
      <c r="BO32" s="26" t="s">
        <v>44</v>
      </c>
      <c r="BP32" s="8" t="s">
        <v>11</v>
      </c>
      <c r="BQ32" s="8" t="s">
        <v>10</v>
      </c>
      <c r="BR32" s="26" t="s">
        <v>44</v>
      </c>
      <c r="BS32" s="8" t="s">
        <v>11</v>
      </c>
      <c r="BT32" s="26" t="s">
        <v>10</v>
      </c>
      <c r="BU32" s="26" t="s">
        <v>44</v>
      </c>
      <c r="BV32" s="8" t="s">
        <v>11</v>
      </c>
      <c r="BW32" s="8" t="s">
        <v>10</v>
      </c>
      <c r="BX32" s="26" t="s">
        <v>44</v>
      </c>
      <c r="BY32" s="9" t="s">
        <v>11</v>
      </c>
      <c r="BZ32" s="7" t="s">
        <v>10</v>
      </c>
      <c r="CA32" s="26" t="s">
        <v>44</v>
      </c>
      <c r="CB32" s="8" t="s">
        <v>11</v>
      </c>
      <c r="CC32" s="26" t="s">
        <v>10</v>
      </c>
      <c r="CD32" s="26" t="s">
        <v>44</v>
      </c>
      <c r="CE32" s="8" t="s">
        <v>11</v>
      </c>
      <c r="CF32" s="8" t="s">
        <v>10</v>
      </c>
      <c r="CG32" s="26" t="s">
        <v>44</v>
      </c>
      <c r="CH32" s="8" t="s">
        <v>11</v>
      </c>
      <c r="CI32" s="26" t="s">
        <v>10</v>
      </c>
      <c r="CJ32" s="26" t="s">
        <v>44</v>
      </c>
      <c r="CK32" s="8" t="s">
        <v>11</v>
      </c>
      <c r="CL32" s="8" t="s">
        <v>10</v>
      </c>
      <c r="CM32" s="26" t="s">
        <v>44</v>
      </c>
      <c r="CN32" s="9" t="s">
        <v>11</v>
      </c>
      <c r="CO32" s="7" t="s">
        <v>10</v>
      </c>
      <c r="CP32" s="26" t="s">
        <v>44</v>
      </c>
      <c r="CQ32" s="8" t="s">
        <v>11</v>
      </c>
      <c r="CR32" s="26" t="s">
        <v>10</v>
      </c>
      <c r="CS32" s="26" t="s">
        <v>44</v>
      </c>
      <c r="CT32" s="8" t="s">
        <v>11</v>
      </c>
      <c r="CU32" s="8" t="s">
        <v>10</v>
      </c>
      <c r="CV32" s="26" t="s">
        <v>44</v>
      </c>
      <c r="CW32" s="8" t="s">
        <v>11</v>
      </c>
      <c r="CX32" s="26" t="s">
        <v>10</v>
      </c>
      <c r="CY32" s="26" t="s">
        <v>44</v>
      </c>
      <c r="CZ32" s="8" t="s">
        <v>11</v>
      </c>
      <c r="DA32" s="8" t="s">
        <v>10</v>
      </c>
      <c r="DB32" s="26" t="s">
        <v>44</v>
      </c>
      <c r="DC32" s="32" t="s">
        <v>11</v>
      </c>
      <c r="DD32" s="7" t="s">
        <v>10</v>
      </c>
      <c r="DE32" s="26" t="s">
        <v>44</v>
      </c>
      <c r="DF32" s="8" t="s">
        <v>11</v>
      </c>
      <c r="DG32" s="26" t="s">
        <v>10</v>
      </c>
      <c r="DH32" s="26" t="s">
        <v>44</v>
      </c>
      <c r="DI32" s="8" t="s">
        <v>11</v>
      </c>
      <c r="DJ32" s="8" t="s">
        <v>10</v>
      </c>
      <c r="DK32" s="26" t="s">
        <v>44</v>
      </c>
      <c r="DL32" s="8" t="s">
        <v>11</v>
      </c>
      <c r="DM32" s="26" t="s">
        <v>10</v>
      </c>
      <c r="DN32" s="26" t="s">
        <v>44</v>
      </c>
      <c r="DO32" s="8" t="s">
        <v>11</v>
      </c>
      <c r="DP32" s="8" t="s">
        <v>10</v>
      </c>
      <c r="DQ32" s="26" t="s">
        <v>44</v>
      </c>
      <c r="DR32" s="32" t="s">
        <v>11</v>
      </c>
      <c r="DS32" s="7" t="s">
        <v>10</v>
      </c>
      <c r="DT32" s="26" t="s">
        <v>44</v>
      </c>
      <c r="DU32" s="8" t="s">
        <v>11</v>
      </c>
      <c r="DV32" s="26" t="s">
        <v>10</v>
      </c>
      <c r="DW32" s="26" t="s">
        <v>44</v>
      </c>
      <c r="DX32" s="8" t="s">
        <v>11</v>
      </c>
      <c r="DY32" s="8" t="s">
        <v>10</v>
      </c>
      <c r="DZ32" s="26" t="s">
        <v>44</v>
      </c>
      <c r="EA32" s="8" t="s">
        <v>11</v>
      </c>
      <c r="EB32" s="26" t="s">
        <v>10</v>
      </c>
      <c r="EC32" s="26" t="s">
        <v>44</v>
      </c>
      <c r="ED32" s="8" t="s">
        <v>11</v>
      </c>
      <c r="EE32" s="8" t="s">
        <v>10</v>
      </c>
      <c r="EF32" s="26" t="s">
        <v>44</v>
      </c>
      <c r="EG32" s="9" t="s">
        <v>11</v>
      </c>
      <c r="EH32" s="6" t="s">
        <v>10</v>
      </c>
      <c r="EI32" s="33" t="s">
        <v>44</v>
      </c>
      <c r="EJ32" s="32" t="s">
        <v>11</v>
      </c>
      <c r="EK32" s="8" t="s">
        <v>10</v>
      </c>
      <c r="EL32" s="26" t="s">
        <v>44</v>
      </c>
      <c r="EM32" s="8" t="s">
        <v>11</v>
      </c>
      <c r="EN32" s="8" t="s">
        <v>10</v>
      </c>
      <c r="EO32" s="26" t="s">
        <v>44</v>
      </c>
      <c r="EP32" s="8" t="s">
        <v>11</v>
      </c>
      <c r="EQ32" s="26" t="s">
        <v>10</v>
      </c>
      <c r="ER32" s="26" t="s">
        <v>44</v>
      </c>
      <c r="ES32" s="8" t="s">
        <v>11</v>
      </c>
      <c r="ET32" s="8" t="s">
        <v>10</v>
      </c>
      <c r="EU32" s="26" t="s">
        <v>44</v>
      </c>
      <c r="EV32" s="9" t="s">
        <v>11</v>
      </c>
      <c r="EW32" s="6" t="s">
        <v>10</v>
      </c>
      <c r="EX32" s="33" t="s">
        <v>44</v>
      </c>
      <c r="EY32" s="32" t="s">
        <v>11</v>
      </c>
      <c r="EZ32" s="8" t="s">
        <v>10</v>
      </c>
      <c r="FA32" s="26" t="s">
        <v>44</v>
      </c>
      <c r="FB32" s="8" t="s">
        <v>11</v>
      </c>
      <c r="FC32" s="8" t="s">
        <v>10</v>
      </c>
      <c r="FD32" s="26" t="s">
        <v>44</v>
      </c>
      <c r="FE32" s="8" t="s">
        <v>11</v>
      </c>
      <c r="FF32" s="26" t="s">
        <v>10</v>
      </c>
      <c r="FG32" s="26" t="s">
        <v>44</v>
      </c>
      <c r="FH32" s="8" t="s">
        <v>11</v>
      </c>
      <c r="FI32" s="8" t="s">
        <v>10</v>
      </c>
      <c r="FJ32" s="26" t="s">
        <v>44</v>
      </c>
      <c r="FK32" s="32" t="s">
        <v>11</v>
      </c>
      <c r="FL32" s="6" t="s">
        <v>10</v>
      </c>
      <c r="FM32" s="33" t="s">
        <v>44</v>
      </c>
      <c r="FN32" s="32" t="s">
        <v>11</v>
      </c>
      <c r="FO32" s="8" t="s">
        <v>10</v>
      </c>
      <c r="FP32" s="26" t="s">
        <v>44</v>
      </c>
      <c r="FQ32" s="8" t="s">
        <v>11</v>
      </c>
      <c r="FR32" s="8" t="s">
        <v>10</v>
      </c>
      <c r="FS32" s="26" t="s">
        <v>44</v>
      </c>
      <c r="FT32" s="8" t="s">
        <v>11</v>
      </c>
      <c r="FU32" s="26" t="s">
        <v>10</v>
      </c>
      <c r="FV32" s="26" t="s">
        <v>44</v>
      </c>
      <c r="FW32" s="8" t="s">
        <v>11</v>
      </c>
      <c r="FX32" s="8" t="s">
        <v>10</v>
      </c>
      <c r="FY32" s="26" t="s">
        <v>44</v>
      </c>
      <c r="FZ32" s="9" t="s">
        <v>11</v>
      </c>
    </row>
    <row r="33" spans="1:182" s="2" customFormat="1" ht="13" x14ac:dyDescent="0.3">
      <c r="A33" s="7">
        <v>1</v>
      </c>
      <c r="B33" s="10" t="s">
        <v>12</v>
      </c>
      <c r="C33" s="11">
        <v>198113</v>
      </c>
      <c r="D33" s="27">
        <v>198113</v>
      </c>
      <c r="E33" s="12">
        <v>812263.29999999993</v>
      </c>
      <c r="F33" s="27">
        <v>318813</v>
      </c>
      <c r="G33" s="27">
        <v>318813</v>
      </c>
      <c r="H33" s="12">
        <v>1307133.2999999998</v>
      </c>
      <c r="I33" s="12">
        <v>229374</v>
      </c>
      <c r="J33" s="28">
        <v>229374</v>
      </c>
      <c r="K33" s="12">
        <v>940433.39999999991</v>
      </c>
      <c r="L33" s="27">
        <v>157537</v>
      </c>
      <c r="M33" s="27">
        <v>157537</v>
      </c>
      <c r="N33" s="12">
        <v>645901.69999999995</v>
      </c>
      <c r="O33" s="12">
        <v>245764</v>
      </c>
      <c r="P33" s="28">
        <v>245764</v>
      </c>
      <c r="Q33" s="13">
        <v>1007632.3999999999</v>
      </c>
      <c r="R33" s="11">
        <v>171931</v>
      </c>
      <c r="S33" s="27">
        <v>171931</v>
      </c>
      <c r="T33" s="12">
        <v>704917.09999999986</v>
      </c>
      <c r="U33" s="27">
        <v>288730</v>
      </c>
      <c r="V33" s="27">
        <v>288730</v>
      </c>
      <c r="W33" s="12">
        <v>1183793</v>
      </c>
      <c r="X33" s="12">
        <v>207580</v>
      </c>
      <c r="Y33" s="28">
        <v>207580</v>
      </c>
      <c r="Z33" s="12">
        <v>851078</v>
      </c>
      <c r="AA33" s="27">
        <v>141593</v>
      </c>
      <c r="AB33" s="27">
        <v>141593</v>
      </c>
      <c r="AC33" s="12">
        <v>580531.29999999993</v>
      </c>
      <c r="AD33" s="12">
        <v>219736</v>
      </c>
      <c r="AE33" s="28">
        <v>219736</v>
      </c>
      <c r="AF33" s="13">
        <v>900917.6</v>
      </c>
      <c r="AG33" s="11">
        <v>138378</v>
      </c>
      <c r="AH33" s="27">
        <v>138378</v>
      </c>
      <c r="AI33" s="12">
        <v>567349.79999999993</v>
      </c>
      <c r="AJ33" s="27">
        <v>286286</v>
      </c>
      <c r="AK33" s="27">
        <v>286286</v>
      </c>
      <c r="AL33" s="12">
        <v>1173772.5999999999</v>
      </c>
      <c r="AM33" s="12">
        <v>191832</v>
      </c>
      <c r="AN33" s="28">
        <v>191832</v>
      </c>
      <c r="AO33" s="12">
        <v>786511.2</v>
      </c>
      <c r="AP33" s="27">
        <v>124154</v>
      </c>
      <c r="AQ33" s="27">
        <v>124154</v>
      </c>
      <c r="AR33" s="12">
        <v>509031.39999999991</v>
      </c>
      <c r="AS33" s="12">
        <v>217656</v>
      </c>
      <c r="AT33" s="28">
        <v>217656</v>
      </c>
      <c r="AU33" s="13">
        <v>892389.59999999986</v>
      </c>
      <c r="AV33" s="11">
        <v>142611</v>
      </c>
      <c r="AW33" s="27">
        <v>142611</v>
      </c>
      <c r="AX33" s="12">
        <v>584705.1</v>
      </c>
      <c r="AY33" s="27">
        <v>288163</v>
      </c>
      <c r="AZ33" s="27">
        <v>288163</v>
      </c>
      <c r="BA33" s="12">
        <v>1181468.2999999998</v>
      </c>
      <c r="BB33" s="12">
        <v>206317</v>
      </c>
      <c r="BC33" s="28">
        <v>206317</v>
      </c>
      <c r="BD33" s="12">
        <v>845899.7</v>
      </c>
      <c r="BE33" s="27">
        <v>130432</v>
      </c>
      <c r="BF33" s="27">
        <v>130432</v>
      </c>
      <c r="BG33" s="12">
        <v>534771.19999999995</v>
      </c>
      <c r="BH33" s="12">
        <v>219146</v>
      </c>
      <c r="BI33" s="28">
        <v>219146</v>
      </c>
      <c r="BJ33" s="13">
        <v>898498.59999999986</v>
      </c>
      <c r="BK33" s="34">
        <v>118209</v>
      </c>
      <c r="BL33" s="35">
        <v>118209</v>
      </c>
      <c r="BM33" s="36">
        <v>484656.89999999997</v>
      </c>
      <c r="BN33" s="35">
        <v>264298</v>
      </c>
      <c r="BO33" s="35">
        <v>264298</v>
      </c>
      <c r="BP33" s="36">
        <v>1083621.7999999998</v>
      </c>
      <c r="BQ33" s="36">
        <v>180888</v>
      </c>
      <c r="BR33" s="37">
        <v>180888</v>
      </c>
      <c r="BS33" s="36">
        <v>741640.79999999993</v>
      </c>
      <c r="BT33" s="35">
        <v>115347</v>
      </c>
      <c r="BU33" s="35">
        <v>115347</v>
      </c>
      <c r="BV33" s="36">
        <v>472922.69999999995</v>
      </c>
      <c r="BW33" s="36">
        <v>207641</v>
      </c>
      <c r="BX33" s="37">
        <v>207641</v>
      </c>
      <c r="BY33" s="38">
        <v>851328.1</v>
      </c>
      <c r="BZ33" s="34">
        <v>112093</v>
      </c>
      <c r="CA33" s="35">
        <v>112093</v>
      </c>
      <c r="CB33" s="36">
        <v>459581.29999999993</v>
      </c>
      <c r="CC33" s="35">
        <v>255812</v>
      </c>
      <c r="CD33" s="35">
        <v>255812</v>
      </c>
      <c r="CE33" s="36">
        <v>1048829.2</v>
      </c>
      <c r="CF33" s="36">
        <v>174522</v>
      </c>
      <c r="CG33" s="37">
        <v>174522</v>
      </c>
      <c r="CH33" s="36">
        <v>715540.2</v>
      </c>
      <c r="CI33" s="35">
        <v>112917</v>
      </c>
      <c r="CJ33" s="35">
        <v>112917</v>
      </c>
      <c r="CK33" s="36">
        <v>462959.69999999995</v>
      </c>
      <c r="CL33" s="36">
        <v>205288</v>
      </c>
      <c r="CM33" s="37">
        <v>205288</v>
      </c>
      <c r="CN33" s="38">
        <v>841680.79999999993</v>
      </c>
      <c r="CO33" s="34">
        <v>131749</v>
      </c>
      <c r="CP33" s="35">
        <v>131749</v>
      </c>
      <c r="CQ33" s="36">
        <v>540170.89999999991</v>
      </c>
      <c r="CR33" s="12">
        <v>281886</v>
      </c>
      <c r="CS33" s="12">
        <v>281886</v>
      </c>
      <c r="CT33" s="12">
        <v>1155732.5999999999</v>
      </c>
      <c r="CU33" s="36">
        <v>196873</v>
      </c>
      <c r="CV33" s="37">
        <v>196873</v>
      </c>
      <c r="CW33" s="36">
        <v>807179.29999999993</v>
      </c>
      <c r="CX33" s="35">
        <v>132213</v>
      </c>
      <c r="CY33" s="35">
        <v>132213</v>
      </c>
      <c r="CZ33" s="36">
        <v>542073.29999999993</v>
      </c>
      <c r="DA33" s="36">
        <v>229706</v>
      </c>
      <c r="DB33" s="37">
        <v>229706</v>
      </c>
      <c r="DC33" s="37">
        <v>941794.59999999986</v>
      </c>
      <c r="DD33" s="34">
        <v>123754</v>
      </c>
      <c r="DE33" s="35">
        <f>DD33*1</f>
        <v>123754</v>
      </c>
      <c r="DF33" s="39">
        <v>510212.19999999995</v>
      </c>
      <c r="DG33" s="12">
        <v>269467</v>
      </c>
      <c r="DH33" s="12">
        <v>269467</v>
      </c>
      <c r="DI33" s="12">
        <v>1080607.2</v>
      </c>
      <c r="DJ33" s="40">
        <v>183537</v>
      </c>
      <c r="DK33" s="37">
        <v>183537</v>
      </c>
      <c r="DL33" s="36">
        <v>733997.1</v>
      </c>
      <c r="DM33" s="35">
        <v>117365</v>
      </c>
      <c r="DN33" s="35">
        <v>117365</v>
      </c>
      <c r="DO33" s="36">
        <v>482559.50209569262</v>
      </c>
      <c r="DP33" s="36">
        <v>208886</v>
      </c>
      <c r="DQ33" s="37">
        <v>208886</v>
      </c>
      <c r="DR33" s="37">
        <v>858858.46849368105</v>
      </c>
      <c r="DS33" s="11">
        <v>118654</v>
      </c>
      <c r="DT33" s="35">
        <v>118654</v>
      </c>
      <c r="DU33" s="36">
        <v>508828.59985813778</v>
      </c>
      <c r="DV33" s="12">
        <v>251304</v>
      </c>
      <c r="DW33" s="12">
        <v>251304</v>
      </c>
      <c r="DX33" s="12">
        <v>1107944.1175070934</v>
      </c>
      <c r="DY33" s="40">
        <v>170697</v>
      </c>
      <c r="DZ33" s="37">
        <v>170697</v>
      </c>
      <c r="EA33" s="36">
        <v>754633.18140959507</v>
      </c>
      <c r="EB33" s="35">
        <v>109157</v>
      </c>
      <c r="EC33" s="35">
        <v>109157</v>
      </c>
      <c r="ED33" s="36">
        <v>469375.1</v>
      </c>
      <c r="EE33" s="36">
        <v>189514</v>
      </c>
      <c r="EF33" s="37">
        <v>189514</v>
      </c>
      <c r="EG33" s="38">
        <v>814910.2</v>
      </c>
      <c r="EH33" s="41">
        <v>131653</v>
      </c>
      <c r="EI33" s="42">
        <v>131653</v>
      </c>
      <c r="EJ33" s="37">
        <v>566107.89999999991</v>
      </c>
      <c r="EK33" s="36">
        <v>285879</v>
      </c>
      <c r="EL33" s="36">
        <v>285879</v>
      </c>
      <c r="EM33" s="36">
        <v>1229279.7</v>
      </c>
      <c r="EN33" s="36">
        <v>193863</v>
      </c>
      <c r="EO33" s="36">
        <v>193863</v>
      </c>
      <c r="EP33" s="36">
        <v>833610.9</v>
      </c>
      <c r="EQ33" s="36">
        <v>124021</v>
      </c>
      <c r="ER33" s="36">
        <v>124021</v>
      </c>
      <c r="ES33" s="36">
        <v>533290.30000000005</v>
      </c>
      <c r="ET33" s="36">
        <v>216839</v>
      </c>
      <c r="EU33" s="36">
        <v>216839</v>
      </c>
      <c r="EV33" s="36">
        <v>932407.7</v>
      </c>
      <c r="EW33" s="41">
        <v>131383</v>
      </c>
      <c r="EX33" s="42">
        <v>131383</v>
      </c>
      <c r="EY33" s="37">
        <v>564946.89999999991</v>
      </c>
      <c r="EZ33" s="36">
        <v>269718</v>
      </c>
      <c r="FA33" s="36">
        <v>269718</v>
      </c>
      <c r="FB33" s="36">
        <v>1159787.3999999999</v>
      </c>
      <c r="FC33" s="36">
        <v>181024</v>
      </c>
      <c r="FD33" s="36">
        <v>181024</v>
      </c>
      <c r="FE33" s="36">
        <v>778403.2</v>
      </c>
      <c r="FF33" s="36">
        <v>115872</v>
      </c>
      <c r="FG33" s="36">
        <v>115872</v>
      </c>
      <c r="FH33" s="36">
        <v>498249.6</v>
      </c>
      <c r="FI33" s="36">
        <v>205157</v>
      </c>
      <c r="FJ33" s="36">
        <v>205157</v>
      </c>
      <c r="FK33" s="37">
        <v>882175.09999999986</v>
      </c>
      <c r="FL33" s="41">
        <v>162824</v>
      </c>
      <c r="FM33" s="42">
        <v>162824</v>
      </c>
      <c r="FN33" s="36">
        <v>700143.2</v>
      </c>
      <c r="FO33" s="36">
        <v>306598</v>
      </c>
      <c r="FP33" s="36">
        <v>306598</v>
      </c>
      <c r="FQ33" s="36">
        <v>1318371.3999999999</v>
      </c>
      <c r="FR33" s="36">
        <v>214341</v>
      </c>
      <c r="FS33" s="36">
        <v>214341</v>
      </c>
      <c r="FT33" s="36">
        <v>921666.29999999993</v>
      </c>
      <c r="FU33" s="36">
        <v>140577</v>
      </c>
      <c r="FV33" s="36">
        <v>140577</v>
      </c>
      <c r="FW33" s="36">
        <v>604481.1</v>
      </c>
      <c r="FX33" s="36">
        <v>236615</v>
      </c>
      <c r="FY33" s="36">
        <v>236615</v>
      </c>
      <c r="FZ33" s="38">
        <v>1017444.5</v>
      </c>
    </row>
    <row r="34" spans="1:182" s="2" customFormat="1" ht="13" x14ac:dyDescent="0.3">
      <c r="A34" s="7">
        <v>2</v>
      </c>
      <c r="B34" s="10" t="s">
        <v>13</v>
      </c>
      <c r="C34" s="11">
        <v>18089</v>
      </c>
      <c r="D34" s="27">
        <v>36178</v>
      </c>
      <c r="E34" s="12">
        <v>148329.79999999999</v>
      </c>
      <c r="F34" s="27">
        <v>34597</v>
      </c>
      <c r="G34" s="27">
        <v>69194</v>
      </c>
      <c r="H34" s="12">
        <v>283695.40000000002</v>
      </c>
      <c r="I34" s="12">
        <v>21467</v>
      </c>
      <c r="J34" s="28">
        <v>42934</v>
      </c>
      <c r="K34" s="12">
        <v>176029.39999999997</v>
      </c>
      <c r="L34" s="27">
        <v>14284</v>
      </c>
      <c r="M34" s="27">
        <v>28568</v>
      </c>
      <c r="N34" s="12">
        <v>117128.79999999999</v>
      </c>
      <c r="O34" s="12">
        <v>16400</v>
      </c>
      <c r="P34" s="28">
        <v>32800</v>
      </c>
      <c r="Q34" s="13">
        <v>134480</v>
      </c>
      <c r="R34" s="11">
        <v>16630</v>
      </c>
      <c r="S34" s="27">
        <v>33260</v>
      </c>
      <c r="T34" s="12">
        <v>136366</v>
      </c>
      <c r="U34" s="27">
        <v>33030</v>
      </c>
      <c r="V34" s="27">
        <v>66060</v>
      </c>
      <c r="W34" s="12">
        <v>270846</v>
      </c>
      <c r="X34" s="12">
        <v>21179</v>
      </c>
      <c r="Y34" s="28">
        <v>42358</v>
      </c>
      <c r="Z34" s="12">
        <v>173667.8</v>
      </c>
      <c r="AA34" s="27">
        <v>14031</v>
      </c>
      <c r="AB34" s="27">
        <v>28062</v>
      </c>
      <c r="AC34" s="12">
        <v>115054.19999999998</v>
      </c>
      <c r="AD34" s="12">
        <v>15734</v>
      </c>
      <c r="AE34" s="28">
        <v>31468</v>
      </c>
      <c r="AF34" s="13">
        <v>129018.79999999999</v>
      </c>
      <c r="AG34" s="11">
        <v>20298</v>
      </c>
      <c r="AH34" s="27">
        <v>40596</v>
      </c>
      <c r="AI34" s="12">
        <v>166443.59999999998</v>
      </c>
      <c r="AJ34" s="27">
        <v>42636</v>
      </c>
      <c r="AK34" s="27">
        <v>85272</v>
      </c>
      <c r="AL34" s="12">
        <v>349615.19999999995</v>
      </c>
      <c r="AM34" s="12">
        <v>24939</v>
      </c>
      <c r="AN34" s="28">
        <v>49878</v>
      </c>
      <c r="AO34" s="12">
        <v>204499.8</v>
      </c>
      <c r="AP34" s="27">
        <v>16596</v>
      </c>
      <c r="AQ34" s="27">
        <v>33192</v>
      </c>
      <c r="AR34" s="12">
        <v>136087.19999999998</v>
      </c>
      <c r="AS34" s="12">
        <v>19006</v>
      </c>
      <c r="AT34" s="28">
        <v>38012</v>
      </c>
      <c r="AU34" s="13">
        <v>155849.19999999998</v>
      </c>
      <c r="AV34" s="11">
        <v>16854</v>
      </c>
      <c r="AW34" s="27">
        <v>33708</v>
      </c>
      <c r="AX34" s="12">
        <v>138202.79999999999</v>
      </c>
      <c r="AY34" s="27">
        <v>35749</v>
      </c>
      <c r="AZ34" s="27">
        <v>71498</v>
      </c>
      <c r="BA34" s="12">
        <v>293141.8</v>
      </c>
      <c r="BB34" s="12">
        <v>21753</v>
      </c>
      <c r="BC34" s="28">
        <v>43506</v>
      </c>
      <c r="BD34" s="12">
        <v>178374.59999999998</v>
      </c>
      <c r="BE34" s="27">
        <v>13934</v>
      </c>
      <c r="BF34" s="27">
        <v>27868</v>
      </c>
      <c r="BG34" s="12">
        <v>114258.79999999999</v>
      </c>
      <c r="BH34" s="12">
        <v>16203</v>
      </c>
      <c r="BI34" s="28">
        <v>32406</v>
      </c>
      <c r="BJ34" s="13">
        <v>132864.59999999998</v>
      </c>
      <c r="BK34" s="34">
        <v>18827</v>
      </c>
      <c r="BL34" s="35">
        <v>37654</v>
      </c>
      <c r="BM34" s="36">
        <v>154381.4</v>
      </c>
      <c r="BN34" s="35">
        <v>39990</v>
      </c>
      <c r="BO34" s="35">
        <v>79980</v>
      </c>
      <c r="BP34" s="36">
        <v>327918</v>
      </c>
      <c r="BQ34" s="36">
        <v>23653</v>
      </c>
      <c r="BR34" s="37">
        <v>47306</v>
      </c>
      <c r="BS34" s="36">
        <v>193954.59999999998</v>
      </c>
      <c r="BT34" s="35">
        <v>14999</v>
      </c>
      <c r="BU34" s="35">
        <v>29998</v>
      </c>
      <c r="BV34" s="36">
        <v>122991.79999999999</v>
      </c>
      <c r="BW34" s="36">
        <v>17638</v>
      </c>
      <c r="BX34" s="37">
        <v>35276</v>
      </c>
      <c r="BY34" s="38">
        <v>144631.59999999998</v>
      </c>
      <c r="BZ34" s="34">
        <v>17164</v>
      </c>
      <c r="CA34" s="35">
        <v>34328</v>
      </c>
      <c r="CB34" s="36">
        <v>140744.79999999999</v>
      </c>
      <c r="CC34" s="35">
        <v>37179</v>
      </c>
      <c r="CD34" s="35">
        <v>74358</v>
      </c>
      <c r="CE34" s="36">
        <v>304867.8</v>
      </c>
      <c r="CF34" s="36">
        <v>22607</v>
      </c>
      <c r="CG34" s="37">
        <v>45214</v>
      </c>
      <c r="CH34" s="36">
        <v>185377.39999999997</v>
      </c>
      <c r="CI34" s="35">
        <v>14552</v>
      </c>
      <c r="CJ34" s="35">
        <v>29104</v>
      </c>
      <c r="CK34" s="36">
        <v>119326.39999999999</v>
      </c>
      <c r="CL34" s="36">
        <v>16603</v>
      </c>
      <c r="CM34" s="37">
        <v>33206</v>
      </c>
      <c r="CN34" s="38">
        <v>136144.59999999998</v>
      </c>
      <c r="CO34" s="34">
        <v>16847</v>
      </c>
      <c r="CP34" s="35">
        <v>33694</v>
      </c>
      <c r="CQ34" s="36">
        <v>138145.4</v>
      </c>
      <c r="CR34" s="12">
        <v>35247</v>
      </c>
      <c r="CS34" s="12">
        <v>70494</v>
      </c>
      <c r="CT34" s="12">
        <v>289025.39999999997</v>
      </c>
      <c r="CU34" s="36">
        <v>21848</v>
      </c>
      <c r="CV34" s="37">
        <v>43696</v>
      </c>
      <c r="CW34" s="36">
        <v>179153.59999999998</v>
      </c>
      <c r="CX34" s="35">
        <v>14345</v>
      </c>
      <c r="CY34" s="35">
        <v>28690</v>
      </c>
      <c r="CZ34" s="36">
        <v>117629</v>
      </c>
      <c r="DA34" s="36">
        <v>16387</v>
      </c>
      <c r="DB34" s="37">
        <v>32774</v>
      </c>
      <c r="DC34" s="37">
        <v>134373.4</v>
      </c>
      <c r="DD34" s="34">
        <v>19207</v>
      </c>
      <c r="DE34" s="35">
        <f>DD34*2</f>
        <v>38414</v>
      </c>
      <c r="DF34" s="39">
        <v>153811</v>
      </c>
      <c r="DG34" s="12">
        <v>39077</v>
      </c>
      <c r="DH34" s="12">
        <v>78154</v>
      </c>
      <c r="DI34" s="12">
        <v>298712.40000000002</v>
      </c>
      <c r="DJ34" s="40">
        <v>23319</v>
      </c>
      <c r="DK34" s="37">
        <v>46638</v>
      </c>
      <c r="DL34" s="36">
        <v>185588</v>
      </c>
      <c r="DM34" s="35">
        <v>15746</v>
      </c>
      <c r="DN34" s="35">
        <v>31492</v>
      </c>
      <c r="DO34" s="36">
        <v>129482.92795976272</v>
      </c>
      <c r="DP34" s="36">
        <v>18538</v>
      </c>
      <c r="DQ34" s="37">
        <v>37076</v>
      </c>
      <c r="DR34" s="37">
        <v>152442.17696672701</v>
      </c>
      <c r="DS34" s="11">
        <v>17885</v>
      </c>
      <c r="DT34" s="35">
        <v>35770</v>
      </c>
      <c r="DU34" s="36">
        <v>157943.51564353885</v>
      </c>
      <c r="DV34" s="12">
        <v>34734</v>
      </c>
      <c r="DW34" s="12">
        <v>69468</v>
      </c>
      <c r="DX34" s="12">
        <v>321339.03060355951</v>
      </c>
      <c r="DY34" s="40">
        <v>21580</v>
      </c>
      <c r="DZ34" s="37">
        <v>43160</v>
      </c>
      <c r="EA34" s="36">
        <v>191757.42392313646</v>
      </c>
      <c r="EB34" s="35">
        <v>14808</v>
      </c>
      <c r="EC34" s="35">
        <v>29616</v>
      </c>
      <c r="ED34" s="36">
        <v>127348.79999999999</v>
      </c>
      <c r="EE34" s="36">
        <v>16905</v>
      </c>
      <c r="EF34" s="37">
        <v>33810</v>
      </c>
      <c r="EG34" s="38">
        <v>145383</v>
      </c>
      <c r="EH34" s="41">
        <v>18839</v>
      </c>
      <c r="EI34" s="42">
        <v>37678</v>
      </c>
      <c r="EJ34" s="37">
        <v>162015.4</v>
      </c>
      <c r="EK34" s="36">
        <v>37059</v>
      </c>
      <c r="EL34" s="36">
        <v>74118</v>
      </c>
      <c r="EM34" s="36">
        <v>318707.40000000002</v>
      </c>
      <c r="EN34" s="36">
        <v>23001</v>
      </c>
      <c r="EO34" s="36">
        <v>46002</v>
      </c>
      <c r="EP34" s="36">
        <v>197808.59999999998</v>
      </c>
      <c r="EQ34" s="36">
        <v>15698</v>
      </c>
      <c r="ER34" s="36">
        <v>31396</v>
      </c>
      <c r="ES34" s="36">
        <v>135002.79999999999</v>
      </c>
      <c r="ET34" s="36">
        <v>18039</v>
      </c>
      <c r="EU34" s="36">
        <v>36078</v>
      </c>
      <c r="EV34" s="36">
        <v>155135.4</v>
      </c>
      <c r="EW34" s="41">
        <v>19087</v>
      </c>
      <c r="EX34" s="42">
        <v>38174</v>
      </c>
      <c r="EY34" s="37">
        <v>164148.20000000001</v>
      </c>
      <c r="EZ34" s="36">
        <v>36762</v>
      </c>
      <c r="FA34" s="36">
        <v>73524</v>
      </c>
      <c r="FB34" s="36">
        <v>316153.19999999995</v>
      </c>
      <c r="FC34" s="36">
        <v>22891</v>
      </c>
      <c r="FD34" s="36">
        <v>45782</v>
      </c>
      <c r="FE34" s="36">
        <v>196862.59999999998</v>
      </c>
      <c r="FF34" s="36">
        <v>15289</v>
      </c>
      <c r="FG34" s="36">
        <v>30578</v>
      </c>
      <c r="FH34" s="36">
        <v>131485.4</v>
      </c>
      <c r="FI34" s="36">
        <v>18308</v>
      </c>
      <c r="FJ34" s="36">
        <v>36616</v>
      </c>
      <c r="FK34" s="37">
        <v>157448.79999999999</v>
      </c>
      <c r="FL34" s="41">
        <v>18190</v>
      </c>
      <c r="FM34" s="42">
        <v>36380</v>
      </c>
      <c r="FN34" s="36">
        <v>156434</v>
      </c>
      <c r="FO34" s="36">
        <v>36087</v>
      </c>
      <c r="FP34" s="36">
        <v>72174</v>
      </c>
      <c r="FQ34" s="36">
        <v>310348.2</v>
      </c>
      <c r="FR34" s="36">
        <v>22048</v>
      </c>
      <c r="FS34" s="36">
        <v>44096</v>
      </c>
      <c r="FT34" s="36">
        <v>189612.79999999999</v>
      </c>
      <c r="FU34" s="36">
        <v>14763</v>
      </c>
      <c r="FV34" s="36">
        <v>29526</v>
      </c>
      <c r="FW34" s="36">
        <v>126961.79999999999</v>
      </c>
      <c r="FX34" s="36">
        <v>17740</v>
      </c>
      <c r="FY34" s="36">
        <v>35480</v>
      </c>
      <c r="FZ34" s="38">
        <v>152564</v>
      </c>
    </row>
    <row r="35" spans="1:182" s="2" customFormat="1" ht="13" x14ac:dyDescent="0.3">
      <c r="A35" s="7">
        <v>3</v>
      </c>
      <c r="B35" s="10" t="s">
        <v>14</v>
      </c>
      <c r="C35" s="11">
        <v>1370</v>
      </c>
      <c r="D35" s="27">
        <v>2055</v>
      </c>
      <c r="E35" s="12">
        <v>8494</v>
      </c>
      <c r="F35" s="27">
        <v>2158</v>
      </c>
      <c r="G35" s="27">
        <v>3237</v>
      </c>
      <c r="H35" s="12">
        <v>13379.599999999999</v>
      </c>
      <c r="I35" s="12">
        <v>1561</v>
      </c>
      <c r="J35" s="28">
        <v>2341.5</v>
      </c>
      <c r="K35" s="12">
        <v>9678.1999999999989</v>
      </c>
      <c r="L35" s="27">
        <v>1048</v>
      </c>
      <c r="M35" s="27">
        <v>1572</v>
      </c>
      <c r="N35" s="12">
        <v>6497.5999999999995</v>
      </c>
      <c r="O35" s="12">
        <v>1262</v>
      </c>
      <c r="P35" s="28">
        <v>1893</v>
      </c>
      <c r="Q35" s="13">
        <v>7824.3999999999987</v>
      </c>
      <c r="R35" s="11">
        <v>1243</v>
      </c>
      <c r="S35" s="27">
        <v>1864.5</v>
      </c>
      <c r="T35" s="12">
        <v>7706.5999999999985</v>
      </c>
      <c r="U35" s="27">
        <v>1975</v>
      </c>
      <c r="V35" s="27">
        <v>2962.5</v>
      </c>
      <c r="W35" s="12">
        <v>12244.999999999998</v>
      </c>
      <c r="X35" s="12">
        <v>1532</v>
      </c>
      <c r="Y35" s="28">
        <v>2298</v>
      </c>
      <c r="Z35" s="12">
        <v>9498.3999999999978</v>
      </c>
      <c r="AA35" s="27">
        <v>975</v>
      </c>
      <c r="AB35" s="27">
        <v>1462.5</v>
      </c>
      <c r="AC35" s="12">
        <v>6045</v>
      </c>
      <c r="AD35" s="12">
        <v>1241</v>
      </c>
      <c r="AE35" s="28">
        <v>1861.5</v>
      </c>
      <c r="AF35" s="13">
        <v>7694.1999999999989</v>
      </c>
      <c r="AG35" s="11">
        <v>1049</v>
      </c>
      <c r="AH35" s="27">
        <v>1573.5</v>
      </c>
      <c r="AI35" s="12">
        <v>6503.7999999999993</v>
      </c>
      <c r="AJ35" s="27">
        <v>2245</v>
      </c>
      <c r="AK35" s="27">
        <v>3367.5</v>
      </c>
      <c r="AL35" s="12">
        <v>13918.999999999998</v>
      </c>
      <c r="AM35" s="12">
        <v>1437</v>
      </c>
      <c r="AN35" s="28">
        <v>2155.5</v>
      </c>
      <c r="AO35" s="12">
        <v>8909.3999999999978</v>
      </c>
      <c r="AP35" s="27">
        <v>832</v>
      </c>
      <c r="AQ35" s="27">
        <v>1248</v>
      </c>
      <c r="AR35" s="12">
        <v>5158.3999999999996</v>
      </c>
      <c r="AS35" s="12">
        <v>1293</v>
      </c>
      <c r="AT35" s="28">
        <v>1939.5</v>
      </c>
      <c r="AU35" s="13">
        <v>8016.5999999999985</v>
      </c>
      <c r="AV35" s="11">
        <v>976</v>
      </c>
      <c r="AW35" s="27">
        <v>1464</v>
      </c>
      <c r="AX35" s="12">
        <v>6051.1999999999989</v>
      </c>
      <c r="AY35" s="27">
        <v>1881</v>
      </c>
      <c r="AZ35" s="27">
        <v>2821.5</v>
      </c>
      <c r="BA35" s="12">
        <v>11662.199999999999</v>
      </c>
      <c r="BB35" s="12">
        <v>1360</v>
      </c>
      <c r="BC35" s="28">
        <v>2040</v>
      </c>
      <c r="BD35" s="12">
        <v>8432</v>
      </c>
      <c r="BE35" s="27">
        <v>803</v>
      </c>
      <c r="BF35" s="27">
        <v>1204.5</v>
      </c>
      <c r="BG35" s="12">
        <v>4978.5999999999995</v>
      </c>
      <c r="BH35" s="12">
        <v>969</v>
      </c>
      <c r="BI35" s="28">
        <v>1453.5</v>
      </c>
      <c r="BJ35" s="13">
        <v>6007.7999999999993</v>
      </c>
      <c r="BK35" s="34">
        <v>849</v>
      </c>
      <c r="BL35" s="35">
        <v>1273.5</v>
      </c>
      <c r="BM35" s="36">
        <v>5263.7999999999993</v>
      </c>
      <c r="BN35" s="35">
        <v>1775</v>
      </c>
      <c r="BO35" s="35">
        <v>2662.5</v>
      </c>
      <c r="BP35" s="36">
        <v>11004.999999999998</v>
      </c>
      <c r="BQ35" s="36">
        <v>1280</v>
      </c>
      <c r="BR35" s="37">
        <v>1920</v>
      </c>
      <c r="BS35" s="36">
        <v>7935.9999999999991</v>
      </c>
      <c r="BT35" s="35">
        <v>808</v>
      </c>
      <c r="BU35" s="35">
        <v>1212</v>
      </c>
      <c r="BV35" s="36">
        <v>5009.5999999999995</v>
      </c>
      <c r="BW35" s="36">
        <v>965</v>
      </c>
      <c r="BX35" s="37">
        <v>1447.5</v>
      </c>
      <c r="BY35" s="38">
        <v>5983</v>
      </c>
      <c r="BZ35" s="34">
        <v>797</v>
      </c>
      <c r="CA35" s="35">
        <v>1195.5</v>
      </c>
      <c r="CB35" s="36">
        <v>4941.3999999999996</v>
      </c>
      <c r="CC35" s="35">
        <v>1752</v>
      </c>
      <c r="CD35" s="35">
        <v>2628</v>
      </c>
      <c r="CE35" s="36">
        <v>10862.4</v>
      </c>
      <c r="CF35" s="36">
        <v>1314</v>
      </c>
      <c r="CG35" s="37">
        <v>1971</v>
      </c>
      <c r="CH35" s="36">
        <v>8146.7999999999993</v>
      </c>
      <c r="CI35" s="35">
        <v>756</v>
      </c>
      <c r="CJ35" s="35">
        <v>1134</v>
      </c>
      <c r="CK35" s="36">
        <v>4687.1999999999989</v>
      </c>
      <c r="CL35" s="36">
        <v>1002</v>
      </c>
      <c r="CM35" s="37">
        <v>1503</v>
      </c>
      <c r="CN35" s="38">
        <v>6212.4</v>
      </c>
      <c r="CO35" s="34">
        <v>879</v>
      </c>
      <c r="CP35" s="35">
        <v>1318.5</v>
      </c>
      <c r="CQ35" s="36">
        <v>5449.7999999999993</v>
      </c>
      <c r="CR35" s="12">
        <v>1723</v>
      </c>
      <c r="CS35" s="12">
        <v>2584.5</v>
      </c>
      <c r="CT35" s="12">
        <v>10682.599999999999</v>
      </c>
      <c r="CU35" s="36">
        <v>1240</v>
      </c>
      <c r="CV35" s="37">
        <v>1860</v>
      </c>
      <c r="CW35" s="36">
        <v>7687.9999999999991</v>
      </c>
      <c r="CX35" s="35">
        <v>801</v>
      </c>
      <c r="CY35" s="35">
        <v>1201.5</v>
      </c>
      <c r="CZ35" s="36">
        <v>4966.2</v>
      </c>
      <c r="DA35" s="36">
        <v>1033</v>
      </c>
      <c r="DB35" s="37">
        <v>1549.5</v>
      </c>
      <c r="DC35" s="37">
        <v>6404.5999999999995</v>
      </c>
      <c r="DD35" s="34">
        <v>1001</v>
      </c>
      <c r="DE35" s="35">
        <f>DD35*1.5</f>
        <v>1501.5</v>
      </c>
      <c r="DF35" s="39">
        <v>5928</v>
      </c>
      <c r="DG35" s="12">
        <v>1878</v>
      </c>
      <c r="DH35" s="12">
        <v>2817</v>
      </c>
      <c r="DI35" s="12">
        <v>11004.5</v>
      </c>
      <c r="DJ35" s="40">
        <v>1588</v>
      </c>
      <c r="DK35" s="37">
        <v>2382</v>
      </c>
      <c r="DL35" s="36">
        <v>8157.5</v>
      </c>
      <c r="DM35" s="35">
        <v>891</v>
      </c>
      <c r="DN35" s="35">
        <v>1336.5</v>
      </c>
      <c r="DO35" s="36">
        <v>5495.1712567707</v>
      </c>
      <c r="DP35" s="36">
        <v>1090</v>
      </c>
      <c r="DQ35" s="37">
        <v>1635</v>
      </c>
      <c r="DR35" s="37">
        <v>6722.4878449832349</v>
      </c>
      <c r="DS35" s="11">
        <v>912</v>
      </c>
      <c r="DT35" s="35">
        <v>1368</v>
      </c>
      <c r="DU35" s="36">
        <v>6173.5874613102915</v>
      </c>
      <c r="DV35" s="12">
        <v>1693</v>
      </c>
      <c r="DW35" s="12">
        <v>2539.5</v>
      </c>
      <c r="DX35" s="12">
        <v>11582.414837503224</v>
      </c>
      <c r="DY35" s="40">
        <v>1255</v>
      </c>
      <c r="DZ35" s="37">
        <v>1882.5</v>
      </c>
      <c r="EA35" s="36">
        <v>9793.8630255352073</v>
      </c>
      <c r="EB35" s="35">
        <v>648</v>
      </c>
      <c r="EC35" s="35">
        <v>972</v>
      </c>
      <c r="ED35" s="36">
        <v>4212</v>
      </c>
      <c r="EE35" s="36">
        <v>799</v>
      </c>
      <c r="EF35" s="37">
        <v>1198.5</v>
      </c>
      <c r="EG35" s="38">
        <v>5193.5</v>
      </c>
      <c r="EH35" s="41">
        <v>1169</v>
      </c>
      <c r="EI35" s="42">
        <v>1753.5</v>
      </c>
      <c r="EJ35" s="37">
        <v>7598.5</v>
      </c>
      <c r="EK35" s="36">
        <v>2052</v>
      </c>
      <c r="EL35" s="36">
        <v>3078</v>
      </c>
      <c r="EM35" s="36">
        <v>13338</v>
      </c>
      <c r="EN35" s="36">
        <v>1523</v>
      </c>
      <c r="EO35" s="36">
        <v>2284.5</v>
      </c>
      <c r="EP35" s="36">
        <v>9899.5</v>
      </c>
      <c r="EQ35" s="36">
        <v>795</v>
      </c>
      <c r="ER35" s="36">
        <v>1192.5</v>
      </c>
      <c r="ES35" s="36">
        <v>5167.5</v>
      </c>
      <c r="ET35" s="36">
        <v>995</v>
      </c>
      <c r="EU35" s="36">
        <v>1492.5</v>
      </c>
      <c r="EV35" s="36">
        <v>6467.5</v>
      </c>
      <c r="EW35" s="41">
        <v>1199</v>
      </c>
      <c r="EX35" s="42">
        <v>1798.5</v>
      </c>
      <c r="EY35" s="37">
        <v>7793.5</v>
      </c>
      <c r="EZ35" s="36">
        <v>1875</v>
      </c>
      <c r="FA35" s="36">
        <v>2812.5</v>
      </c>
      <c r="FB35" s="36">
        <v>12187.5</v>
      </c>
      <c r="FC35" s="36">
        <v>1394</v>
      </c>
      <c r="FD35" s="36">
        <v>2091</v>
      </c>
      <c r="FE35" s="36">
        <v>9061</v>
      </c>
      <c r="FF35" s="36">
        <v>872</v>
      </c>
      <c r="FG35" s="36">
        <v>1308</v>
      </c>
      <c r="FH35" s="36">
        <v>5668</v>
      </c>
      <c r="FI35" s="36">
        <v>1077</v>
      </c>
      <c r="FJ35" s="36">
        <v>1615.5</v>
      </c>
      <c r="FK35" s="37">
        <v>7000.5</v>
      </c>
      <c r="FL35" s="41">
        <v>1326</v>
      </c>
      <c r="FM35" s="42">
        <v>1989</v>
      </c>
      <c r="FN35" s="36">
        <v>8619</v>
      </c>
      <c r="FO35" s="36">
        <v>2275</v>
      </c>
      <c r="FP35" s="36">
        <v>3412.5</v>
      </c>
      <c r="FQ35" s="36">
        <v>14787.5</v>
      </c>
      <c r="FR35" s="36">
        <v>1610</v>
      </c>
      <c r="FS35" s="36">
        <v>2415</v>
      </c>
      <c r="FT35" s="36">
        <v>10465</v>
      </c>
      <c r="FU35" s="36">
        <v>1121</v>
      </c>
      <c r="FV35" s="36">
        <v>1681.5</v>
      </c>
      <c r="FW35" s="36">
        <v>7286.5</v>
      </c>
      <c r="FX35" s="36">
        <v>1501</v>
      </c>
      <c r="FY35" s="36">
        <v>2251.5</v>
      </c>
      <c r="FZ35" s="38">
        <v>9756.5</v>
      </c>
    </row>
    <row r="36" spans="1:182" s="2" customFormat="1" ht="13" x14ac:dyDescent="0.3">
      <c r="A36" s="7">
        <v>4</v>
      </c>
      <c r="B36" s="16" t="s">
        <v>15</v>
      </c>
      <c r="C36" s="11">
        <v>10571</v>
      </c>
      <c r="D36" s="27">
        <v>31713</v>
      </c>
      <c r="E36" s="12">
        <v>130023.29999999999</v>
      </c>
      <c r="F36" s="27">
        <v>18526</v>
      </c>
      <c r="G36" s="27">
        <v>55578</v>
      </c>
      <c r="H36" s="12">
        <v>227869.8</v>
      </c>
      <c r="I36" s="12">
        <v>12046</v>
      </c>
      <c r="J36" s="28">
        <v>36138</v>
      </c>
      <c r="K36" s="12">
        <v>148165.79999999999</v>
      </c>
      <c r="L36" s="27">
        <v>8728</v>
      </c>
      <c r="M36" s="27">
        <v>26184</v>
      </c>
      <c r="N36" s="12">
        <v>107354.4</v>
      </c>
      <c r="O36" s="12">
        <v>8652</v>
      </c>
      <c r="P36" s="28">
        <v>25956</v>
      </c>
      <c r="Q36" s="13">
        <v>106419.59999999999</v>
      </c>
      <c r="R36" s="11">
        <v>9605</v>
      </c>
      <c r="S36" s="27">
        <v>28815</v>
      </c>
      <c r="T36" s="12">
        <v>118141.5</v>
      </c>
      <c r="U36" s="27">
        <v>19262</v>
      </c>
      <c r="V36" s="27">
        <v>57786</v>
      </c>
      <c r="W36" s="12">
        <v>236922.59999999998</v>
      </c>
      <c r="X36" s="12">
        <v>11811</v>
      </c>
      <c r="Y36" s="28">
        <v>35433</v>
      </c>
      <c r="Z36" s="12">
        <v>145275.29999999999</v>
      </c>
      <c r="AA36" s="27">
        <v>8644</v>
      </c>
      <c r="AB36" s="27">
        <v>25932</v>
      </c>
      <c r="AC36" s="12">
        <v>106321.19999999998</v>
      </c>
      <c r="AD36" s="12">
        <v>9122</v>
      </c>
      <c r="AE36" s="28">
        <v>27366</v>
      </c>
      <c r="AF36" s="13">
        <v>112200.59999999999</v>
      </c>
      <c r="AG36" s="11">
        <v>12059</v>
      </c>
      <c r="AH36" s="27">
        <v>36177</v>
      </c>
      <c r="AI36" s="12">
        <v>148325.69999999998</v>
      </c>
      <c r="AJ36" s="27">
        <v>22283</v>
      </c>
      <c r="AK36" s="27">
        <v>66849</v>
      </c>
      <c r="AL36" s="12">
        <v>274080.89999999997</v>
      </c>
      <c r="AM36" s="12">
        <v>14670</v>
      </c>
      <c r="AN36" s="28">
        <v>44010</v>
      </c>
      <c r="AO36" s="12">
        <v>180441</v>
      </c>
      <c r="AP36" s="27">
        <v>10586</v>
      </c>
      <c r="AQ36" s="27">
        <v>31758</v>
      </c>
      <c r="AR36" s="12">
        <v>130207.79999999999</v>
      </c>
      <c r="AS36" s="12">
        <v>10471</v>
      </c>
      <c r="AT36" s="28">
        <v>31413</v>
      </c>
      <c r="AU36" s="13">
        <v>128793.29999999999</v>
      </c>
      <c r="AV36" s="11">
        <v>10160</v>
      </c>
      <c r="AW36" s="27">
        <v>30480</v>
      </c>
      <c r="AX36" s="12">
        <v>124967.99999999999</v>
      </c>
      <c r="AY36" s="27">
        <v>21382</v>
      </c>
      <c r="AZ36" s="27">
        <v>64146</v>
      </c>
      <c r="BA36" s="12">
        <v>262998.59999999998</v>
      </c>
      <c r="BB36" s="12">
        <v>13892</v>
      </c>
      <c r="BC36" s="28">
        <v>41676</v>
      </c>
      <c r="BD36" s="12">
        <v>170871.59999999998</v>
      </c>
      <c r="BE36" s="27">
        <v>9262</v>
      </c>
      <c r="BF36" s="27">
        <v>27786</v>
      </c>
      <c r="BG36" s="12">
        <v>113922.59999999999</v>
      </c>
      <c r="BH36" s="12">
        <v>9309</v>
      </c>
      <c r="BI36" s="28">
        <v>27927</v>
      </c>
      <c r="BJ36" s="13">
        <v>114500.69999999998</v>
      </c>
      <c r="BK36" s="34">
        <v>10738</v>
      </c>
      <c r="BL36" s="35">
        <v>32214</v>
      </c>
      <c r="BM36" s="36">
        <v>132077.4</v>
      </c>
      <c r="BN36" s="35">
        <v>23048</v>
      </c>
      <c r="BO36" s="35">
        <v>69144</v>
      </c>
      <c r="BP36" s="36">
        <v>283490.39999999997</v>
      </c>
      <c r="BQ36" s="36">
        <v>14898</v>
      </c>
      <c r="BR36" s="37">
        <v>44694</v>
      </c>
      <c r="BS36" s="36">
        <v>183245.39999999997</v>
      </c>
      <c r="BT36" s="35">
        <v>9686</v>
      </c>
      <c r="BU36" s="35">
        <v>29058</v>
      </c>
      <c r="BV36" s="36">
        <v>119137.79999999999</v>
      </c>
      <c r="BW36" s="36">
        <v>9570</v>
      </c>
      <c r="BX36" s="37">
        <v>28710</v>
      </c>
      <c r="BY36" s="38">
        <v>117710.99999999999</v>
      </c>
      <c r="BZ36" s="34">
        <v>9577</v>
      </c>
      <c r="CA36" s="35">
        <v>28731</v>
      </c>
      <c r="CB36" s="36">
        <v>117797.09999999999</v>
      </c>
      <c r="CC36" s="35">
        <v>19884</v>
      </c>
      <c r="CD36" s="35">
        <v>59652</v>
      </c>
      <c r="CE36" s="36">
        <v>244573.19999999998</v>
      </c>
      <c r="CF36" s="36">
        <v>12670</v>
      </c>
      <c r="CG36" s="37">
        <v>38010</v>
      </c>
      <c r="CH36" s="36">
        <v>155841</v>
      </c>
      <c r="CI36" s="35">
        <v>8766</v>
      </c>
      <c r="CJ36" s="35">
        <v>26298</v>
      </c>
      <c r="CK36" s="36">
        <v>107821.79999999999</v>
      </c>
      <c r="CL36" s="36">
        <v>8298</v>
      </c>
      <c r="CM36" s="37">
        <v>24894</v>
      </c>
      <c r="CN36" s="38">
        <v>102065.4</v>
      </c>
      <c r="CO36" s="34">
        <v>9549</v>
      </c>
      <c r="CP36" s="35">
        <v>28647</v>
      </c>
      <c r="CQ36" s="36">
        <v>117452.69999999998</v>
      </c>
      <c r="CR36" s="12">
        <v>18669</v>
      </c>
      <c r="CS36" s="12">
        <v>56007</v>
      </c>
      <c r="CT36" s="12">
        <v>229628.69999999998</v>
      </c>
      <c r="CU36" s="36">
        <v>12156</v>
      </c>
      <c r="CV36" s="37">
        <v>36468</v>
      </c>
      <c r="CW36" s="36">
        <v>149518.79999999999</v>
      </c>
      <c r="CX36" s="35">
        <v>8965</v>
      </c>
      <c r="CY36" s="35">
        <v>26895</v>
      </c>
      <c r="CZ36" s="36">
        <v>110269.5</v>
      </c>
      <c r="DA36" s="36">
        <v>8369</v>
      </c>
      <c r="DB36" s="37">
        <v>25107</v>
      </c>
      <c r="DC36" s="37">
        <v>102938.69999999998</v>
      </c>
      <c r="DD36" s="34">
        <v>9938</v>
      </c>
      <c r="DE36" s="35">
        <f>DD36*3</f>
        <v>29814</v>
      </c>
      <c r="DF36" s="39">
        <v>120034.49999999999</v>
      </c>
      <c r="DG36" s="12">
        <v>19915</v>
      </c>
      <c r="DH36" s="12">
        <v>59745</v>
      </c>
      <c r="DI36" s="12">
        <v>224614.8</v>
      </c>
      <c r="DJ36" s="40">
        <v>12681</v>
      </c>
      <c r="DK36" s="37">
        <v>38043</v>
      </c>
      <c r="DL36" s="36">
        <v>147459.89999999997</v>
      </c>
      <c r="DM36" s="35">
        <v>9213</v>
      </c>
      <c r="DN36" s="35">
        <v>27639</v>
      </c>
      <c r="DO36" s="36">
        <v>113640.88168042302</v>
      </c>
      <c r="DP36" s="36">
        <v>8864</v>
      </c>
      <c r="DQ36" s="37">
        <v>26592</v>
      </c>
      <c r="DR36" s="37">
        <v>109336.02249161723</v>
      </c>
      <c r="DS36" s="11">
        <v>9305</v>
      </c>
      <c r="DT36" s="35">
        <v>27915</v>
      </c>
      <c r="DU36" s="36">
        <v>122583.6407402631</v>
      </c>
      <c r="DV36" s="12">
        <v>17412</v>
      </c>
      <c r="DW36" s="12">
        <v>52236</v>
      </c>
      <c r="DX36" s="12">
        <v>245648.34024374519</v>
      </c>
      <c r="DY36" s="40">
        <v>11431</v>
      </c>
      <c r="DZ36" s="37">
        <v>34293</v>
      </c>
      <c r="EA36" s="36">
        <v>156418.10708666494</v>
      </c>
      <c r="EB36" s="35">
        <v>8605</v>
      </c>
      <c r="EC36" s="35">
        <v>25815</v>
      </c>
      <c r="ED36" s="36">
        <v>111004.49999999999</v>
      </c>
      <c r="EE36" s="36">
        <v>8518</v>
      </c>
      <c r="EF36" s="37">
        <v>25554</v>
      </c>
      <c r="EG36" s="38">
        <v>109882.19999999998</v>
      </c>
      <c r="EH36" s="41">
        <v>10079</v>
      </c>
      <c r="EI36" s="42">
        <v>30237</v>
      </c>
      <c r="EJ36" s="37">
        <v>130019.09999999999</v>
      </c>
      <c r="EK36" s="36">
        <v>19830</v>
      </c>
      <c r="EL36" s="36">
        <v>59490</v>
      </c>
      <c r="EM36" s="36">
        <v>255806.99999999994</v>
      </c>
      <c r="EN36" s="36">
        <v>12659</v>
      </c>
      <c r="EO36" s="36">
        <v>37977</v>
      </c>
      <c r="EP36" s="36">
        <v>163301.09999999998</v>
      </c>
      <c r="EQ36" s="36">
        <v>9626</v>
      </c>
      <c r="ER36" s="36">
        <v>28878</v>
      </c>
      <c r="ES36" s="36">
        <v>124175.4</v>
      </c>
      <c r="ET36" s="36">
        <v>9320</v>
      </c>
      <c r="EU36" s="36">
        <v>27960</v>
      </c>
      <c r="EV36" s="36">
        <v>120227.99999999999</v>
      </c>
      <c r="EW36" s="41">
        <v>9799</v>
      </c>
      <c r="EX36" s="42">
        <v>29397</v>
      </c>
      <c r="EY36" s="37">
        <v>126407.09999999998</v>
      </c>
      <c r="EZ36" s="36">
        <v>18168</v>
      </c>
      <c r="FA36" s="36">
        <v>54504</v>
      </c>
      <c r="FB36" s="36">
        <v>234367.19999999995</v>
      </c>
      <c r="FC36" s="36">
        <v>12128</v>
      </c>
      <c r="FD36" s="36">
        <v>36384</v>
      </c>
      <c r="FE36" s="36">
        <v>156451.19999999998</v>
      </c>
      <c r="FF36" s="36">
        <v>9082</v>
      </c>
      <c r="FG36" s="36">
        <v>27246</v>
      </c>
      <c r="FH36" s="36">
        <v>117157.79999999999</v>
      </c>
      <c r="FI36" s="36">
        <v>8959</v>
      </c>
      <c r="FJ36" s="36">
        <v>26877</v>
      </c>
      <c r="FK36" s="37">
        <v>115571.09999999998</v>
      </c>
      <c r="FL36" s="41">
        <v>9391</v>
      </c>
      <c r="FM36" s="42">
        <v>28173</v>
      </c>
      <c r="FN36" s="36">
        <v>121143.9</v>
      </c>
      <c r="FO36" s="36">
        <v>17238</v>
      </c>
      <c r="FP36" s="36">
        <v>51714</v>
      </c>
      <c r="FQ36" s="36">
        <v>222370.19999999998</v>
      </c>
      <c r="FR36" s="36">
        <v>11311</v>
      </c>
      <c r="FS36" s="36">
        <v>33933</v>
      </c>
      <c r="FT36" s="36">
        <v>145911.89999999997</v>
      </c>
      <c r="FU36" s="36">
        <v>8345</v>
      </c>
      <c r="FV36" s="36">
        <v>25035</v>
      </c>
      <c r="FW36" s="36">
        <v>107650.49999999999</v>
      </c>
      <c r="FX36" s="36">
        <v>8448</v>
      </c>
      <c r="FY36" s="36">
        <v>25344</v>
      </c>
      <c r="FZ36" s="38">
        <v>108979.19999999998</v>
      </c>
    </row>
    <row r="37" spans="1:182" s="2" customFormat="1" ht="13" x14ac:dyDescent="0.3">
      <c r="A37" s="7">
        <v>5</v>
      </c>
      <c r="B37" s="16" t="s">
        <v>16</v>
      </c>
      <c r="C37" s="11">
        <v>342</v>
      </c>
      <c r="D37" s="27">
        <v>684</v>
      </c>
      <c r="E37" s="12">
        <v>2804.3999999999996</v>
      </c>
      <c r="F37" s="27">
        <v>490</v>
      </c>
      <c r="G37" s="27">
        <v>980</v>
      </c>
      <c r="H37" s="12">
        <v>4017.9999999999995</v>
      </c>
      <c r="I37" s="12">
        <v>318</v>
      </c>
      <c r="J37" s="28">
        <v>636</v>
      </c>
      <c r="K37" s="12">
        <v>2607.5999999999995</v>
      </c>
      <c r="L37" s="27">
        <v>255</v>
      </c>
      <c r="M37" s="27">
        <v>510</v>
      </c>
      <c r="N37" s="12">
        <v>2091</v>
      </c>
      <c r="O37" s="12">
        <v>269</v>
      </c>
      <c r="P37" s="28">
        <v>538</v>
      </c>
      <c r="Q37" s="13">
        <v>2205.7999999999997</v>
      </c>
      <c r="R37" s="11">
        <v>284</v>
      </c>
      <c r="S37" s="27">
        <v>568</v>
      </c>
      <c r="T37" s="12">
        <v>2328.8000000000002</v>
      </c>
      <c r="U37" s="27">
        <v>343</v>
      </c>
      <c r="V37" s="27">
        <v>686</v>
      </c>
      <c r="W37" s="12">
        <v>2812.6</v>
      </c>
      <c r="X37" s="12">
        <v>295</v>
      </c>
      <c r="Y37" s="28">
        <v>590</v>
      </c>
      <c r="Z37" s="12">
        <v>2419</v>
      </c>
      <c r="AA37" s="27">
        <v>205</v>
      </c>
      <c r="AB37" s="27">
        <v>410</v>
      </c>
      <c r="AC37" s="12">
        <v>1680.9999999999998</v>
      </c>
      <c r="AD37" s="12">
        <v>278</v>
      </c>
      <c r="AE37" s="28">
        <v>556</v>
      </c>
      <c r="AF37" s="13">
        <v>2279.5999999999995</v>
      </c>
      <c r="AG37" s="11">
        <v>320</v>
      </c>
      <c r="AH37" s="27">
        <v>640</v>
      </c>
      <c r="AI37" s="12">
        <v>2624</v>
      </c>
      <c r="AJ37" s="27">
        <v>626</v>
      </c>
      <c r="AK37" s="27">
        <v>1252</v>
      </c>
      <c r="AL37" s="12">
        <v>5133.1999999999989</v>
      </c>
      <c r="AM37" s="12">
        <v>411</v>
      </c>
      <c r="AN37" s="28">
        <v>822</v>
      </c>
      <c r="AO37" s="12">
        <v>3370.2</v>
      </c>
      <c r="AP37" s="27">
        <v>241</v>
      </c>
      <c r="AQ37" s="27">
        <v>482</v>
      </c>
      <c r="AR37" s="12">
        <v>1976.1999999999998</v>
      </c>
      <c r="AS37" s="12">
        <v>304</v>
      </c>
      <c r="AT37" s="28">
        <v>608</v>
      </c>
      <c r="AU37" s="13">
        <v>2492.7999999999997</v>
      </c>
      <c r="AV37" s="11">
        <v>364</v>
      </c>
      <c r="AW37" s="27">
        <v>728</v>
      </c>
      <c r="AX37" s="12">
        <v>2984.7999999999997</v>
      </c>
      <c r="AY37" s="27">
        <v>507</v>
      </c>
      <c r="AZ37" s="27">
        <v>1014</v>
      </c>
      <c r="BA37" s="12">
        <v>4157.3999999999996</v>
      </c>
      <c r="BB37" s="12">
        <v>472</v>
      </c>
      <c r="BC37" s="28">
        <v>944</v>
      </c>
      <c r="BD37" s="12">
        <v>3870.3999999999996</v>
      </c>
      <c r="BE37" s="27">
        <v>231</v>
      </c>
      <c r="BF37" s="27">
        <v>462</v>
      </c>
      <c r="BG37" s="12">
        <v>1894.1999999999998</v>
      </c>
      <c r="BH37" s="12">
        <v>251</v>
      </c>
      <c r="BI37" s="28">
        <v>502</v>
      </c>
      <c r="BJ37" s="13">
        <v>2058.1999999999998</v>
      </c>
      <c r="BK37" s="34">
        <v>278</v>
      </c>
      <c r="BL37" s="35">
        <v>556</v>
      </c>
      <c r="BM37" s="36">
        <v>2279.6</v>
      </c>
      <c r="BN37" s="35">
        <v>419</v>
      </c>
      <c r="BO37" s="35">
        <v>838</v>
      </c>
      <c r="BP37" s="36">
        <v>3435.7999999999997</v>
      </c>
      <c r="BQ37" s="36">
        <v>352</v>
      </c>
      <c r="BR37" s="37">
        <v>704</v>
      </c>
      <c r="BS37" s="36">
        <v>2886.3999999999996</v>
      </c>
      <c r="BT37" s="35">
        <v>204</v>
      </c>
      <c r="BU37" s="35">
        <v>408</v>
      </c>
      <c r="BV37" s="36">
        <v>1672.7999999999997</v>
      </c>
      <c r="BW37" s="36">
        <v>242</v>
      </c>
      <c r="BX37" s="37">
        <v>484</v>
      </c>
      <c r="BY37" s="38">
        <v>1984.3999999999999</v>
      </c>
      <c r="BZ37" s="34">
        <v>275</v>
      </c>
      <c r="CA37" s="35">
        <v>550</v>
      </c>
      <c r="CB37" s="36">
        <v>2255</v>
      </c>
      <c r="CC37" s="35">
        <v>466</v>
      </c>
      <c r="CD37" s="35">
        <v>932</v>
      </c>
      <c r="CE37" s="36">
        <v>3821.2</v>
      </c>
      <c r="CF37" s="36">
        <v>340</v>
      </c>
      <c r="CG37" s="37">
        <v>680</v>
      </c>
      <c r="CH37" s="36">
        <v>2788</v>
      </c>
      <c r="CI37" s="35">
        <v>275</v>
      </c>
      <c r="CJ37" s="35">
        <v>550</v>
      </c>
      <c r="CK37" s="36">
        <v>2255</v>
      </c>
      <c r="CL37" s="36">
        <v>274</v>
      </c>
      <c r="CM37" s="37">
        <v>548</v>
      </c>
      <c r="CN37" s="38">
        <v>2246.7999999999997</v>
      </c>
      <c r="CO37" s="34">
        <v>252</v>
      </c>
      <c r="CP37" s="35">
        <v>504</v>
      </c>
      <c r="CQ37" s="36">
        <v>2066.3999999999996</v>
      </c>
      <c r="CR37" s="12">
        <v>477</v>
      </c>
      <c r="CS37" s="12">
        <v>954</v>
      </c>
      <c r="CT37" s="12">
        <v>3911.3999999999996</v>
      </c>
      <c r="CU37" s="36">
        <v>356</v>
      </c>
      <c r="CV37" s="37">
        <v>712</v>
      </c>
      <c r="CW37" s="36">
        <v>2919.2</v>
      </c>
      <c r="CX37" s="35">
        <v>229</v>
      </c>
      <c r="CY37" s="35">
        <v>458</v>
      </c>
      <c r="CZ37" s="36">
        <v>1877.7999999999997</v>
      </c>
      <c r="DA37" s="36">
        <v>252</v>
      </c>
      <c r="DB37" s="37">
        <v>504</v>
      </c>
      <c r="DC37" s="37">
        <v>2066.3999999999996</v>
      </c>
      <c r="DD37" s="34">
        <v>256</v>
      </c>
      <c r="DE37" s="35">
        <f>DD37*2</f>
        <v>512</v>
      </c>
      <c r="DF37" s="39">
        <v>2657.3999999999996</v>
      </c>
      <c r="DG37" s="12">
        <v>508</v>
      </c>
      <c r="DH37" s="12">
        <v>1016</v>
      </c>
      <c r="DI37" s="12">
        <v>3904.3999999999996</v>
      </c>
      <c r="DJ37" s="40">
        <v>426</v>
      </c>
      <c r="DK37" s="37">
        <v>852</v>
      </c>
      <c r="DL37" s="36">
        <v>2752</v>
      </c>
      <c r="DM37" s="35">
        <v>256</v>
      </c>
      <c r="DN37" s="35">
        <v>512</v>
      </c>
      <c r="DO37" s="36">
        <v>2105.1460407531599</v>
      </c>
      <c r="DP37" s="36">
        <v>337</v>
      </c>
      <c r="DQ37" s="37">
        <v>674</v>
      </c>
      <c r="DR37" s="37">
        <v>2771.2274052102148</v>
      </c>
      <c r="DS37" s="11">
        <v>309</v>
      </c>
      <c r="DT37" s="35">
        <v>618</v>
      </c>
      <c r="DU37" s="36">
        <v>2105.1460407531599</v>
      </c>
      <c r="DV37" s="12">
        <v>454</v>
      </c>
      <c r="DW37" s="12">
        <v>908</v>
      </c>
      <c r="DX37" s="12">
        <v>4177.3991746195516</v>
      </c>
      <c r="DY37" s="40">
        <v>320</v>
      </c>
      <c r="DZ37" s="37">
        <v>640</v>
      </c>
      <c r="EA37" s="36">
        <v>3503.0945834408049</v>
      </c>
      <c r="EB37" s="35">
        <v>210</v>
      </c>
      <c r="EC37" s="35">
        <v>420</v>
      </c>
      <c r="ED37" s="36">
        <v>1806</v>
      </c>
      <c r="EE37" s="36">
        <v>302</v>
      </c>
      <c r="EF37" s="37">
        <v>604</v>
      </c>
      <c r="EG37" s="38">
        <v>2597.1999999999998</v>
      </c>
      <c r="EH37" s="41">
        <v>404</v>
      </c>
      <c r="EI37" s="42">
        <v>808</v>
      </c>
      <c r="EJ37" s="37">
        <v>3474.3999999999996</v>
      </c>
      <c r="EK37" s="36">
        <v>548</v>
      </c>
      <c r="EL37" s="36">
        <v>1096</v>
      </c>
      <c r="EM37" s="36">
        <v>4712.7999999999993</v>
      </c>
      <c r="EN37" s="36">
        <v>399</v>
      </c>
      <c r="EO37" s="36">
        <v>798</v>
      </c>
      <c r="EP37" s="36">
        <v>3431.3999999999996</v>
      </c>
      <c r="EQ37" s="36">
        <v>209</v>
      </c>
      <c r="ER37" s="36">
        <v>418</v>
      </c>
      <c r="ES37" s="36">
        <v>1797.4</v>
      </c>
      <c r="ET37" s="36">
        <v>301</v>
      </c>
      <c r="EU37" s="36">
        <v>602</v>
      </c>
      <c r="EV37" s="36">
        <v>2588.6</v>
      </c>
      <c r="EW37" s="41">
        <v>361</v>
      </c>
      <c r="EX37" s="42">
        <v>722</v>
      </c>
      <c r="EY37" s="37">
        <v>3104.6</v>
      </c>
      <c r="EZ37" s="36">
        <v>497</v>
      </c>
      <c r="FA37" s="36">
        <v>994</v>
      </c>
      <c r="FB37" s="36">
        <v>4274.2</v>
      </c>
      <c r="FC37" s="36">
        <v>392</v>
      </c>
      <c r="FD37" s="36">
        <v>784</v>
      </c>
      <c r="FE37" s="36">
        <v>3371.2</v>
      </c>
      <c r="FF37" s="36">
        <v>215</v>
      </c>
      <c r="FG37" s="36">
        <v>430</v>
      </c>
      <c r="FH37" s="36">
        <v>1849</v>
      </c>
      <c r="FI37" s="36">
        <v>260</v>
      </c>
      <c r="FJ37" s="36">
        <v>520</v>
      </c>
      <c r="FK37" s="37">
        <v>2236</v>
      </c>
      <c r="FL37" s="41">
        <v>372</v>
      </c>
      <c r="FM37" s="42">
        <v>744</v>
      </c>
      <c r="FN37" s="36">
        <v>3199.2</v>
      </c>
      <c r="FO37" s="36">
        <v>559</v>
      </c>
      <c r="FP37" s="36">
        <v>1118</v>
      </c>
      <c r="FQ37" s="36">
        <v>4807.3999999999996</v>
      </c>
      <c r="FR37" s="36">
        <v>392</v>
      </c>
      <c r="FS37" s="36">
        <v>784</v>
      </c>
      <c r="FT37" s="36">
        <v>3371.2</v>
      </c>
      <c r="FU37" s="36">
        <v>280</v>
      </c>
      <c r="FV37" s="36">
        <v>560</v>
      </c>
      <c r="FW37" s="36">
        <v>2408</v>
      </c>
      <c r="FX37" s="36">
        <v>385</v>
      </c>
      <c r="FY37" s="36">
        <v>770</v>
      </c>
      <c r="FZ37" s="38">
        <v>3311</v>
      </c>
    </row>
    <row r="38" spans="1:182" s="2" customFormat="1" ht="13" x14ac:dyDescent="0.3">
      <c r="A38" s="7">
        <v>6</v>
      </c>
      <c r="B38" s="16" t="s">
        <v>17</v>
      </c>
      <c r="C38" s="11">
        <v>6982</v>
      </c>
      <c r="D38" s="27">
        <v>27928</v>
      </c>
      <c r="E38" s="12">
        <v>114504.79999999999</v>
      </c>
      <c r="F38" s="27">
        <v>10652</v>
      </c>
      <c r="G38" s="27">
        <v>42608</v>
      </c>
      <c r="H38" s="12">
        <v>174692.8</v>
      </c>
      <c r="I38" s="12">
        <v>8471</v>
      </c>
      <c r="J38" s="28">
        <v>33884</v>
      </c>
      <c r="K38" s="12">
        <v>138924.4</v>
      </c>
      <c r="L38" s="27">
        <v>6402</v>
      </c>
      <c r="M38" s="27">
        <v>25608</v>
      </c>
      <c r="N38" s="12">
        <v>104992.79999999999</v>
      </c>
      <c r="O38" s="12">
        <v>6391</v>
      </c>
      <c r="P38" s="28">
        <v>25564</v>
      </c>
      <c r="Q38" s="13">
        <v>104812.4</v>
      </c>
      <c r="R38" s="11">
        <v>6486</v>
      </c>
      <c r="S38" s="27">
        <v>25944</v>
      </c>
      <c r="T38" s="12">
        <v>106370.4</v>
      </c>
      <c r="U38" s="27">
        <v>10681</v>
      </c>
      <c r="V38" s="27">
        <v>42724</v>
      </c>
      <c r="W38" s="12">
        <v>175168.39999999997</v>
      </c>
      <c r="X38" s="12">
        <v>7971</v>
      </c>
      <c r="Y38" s="28">
        <v>31884</v>
      </c>
      <c r="Z38" s="12">
        <v>130724.4</v>
      </c>
      <c r="AA38" s="27">
        <v>6274</v>
      </c>
      <c r="AB38" s="27">
        <v>25096</v>
      </c>
      <c r="AC38" s="12">
        <v>102893.59999999999</v>
      </c>
      <c r="AD38" s="12">
        <v>6514</v>
      </c>
      <c r="AE38" s="28">
        <v>26056</v>
      </c>
      <c r="AF38" s="13">
        <v>106829.59999999999</v>
      </c>
      <c r="AG38" s="11">
        <v>7972</v>
      </c>
      <c r="AH38" s="27">
        <v>31888</v>
      </c>
      <c r="AI38" s="12">
        <v>130740.79999999999</v>
      </c>
      <c r="AJ38" s="27">
        <v>12910</v>
      </c>
      <c r="AK38" s="27">
        <v>51640</v>
      </c>
      <c r="AL38" s="12">
        <v>211723.99999999997</v>
      </c>
      <c r="AM38" s="12">
        <v>9643</v>
      </c>
      <c r="AN38" s="28">
        <v>38572</v>
      </c>
      <c r="AO38" s="12">
        <v>158145.20000000001</v>
      </c>
      <c r="AP38" s="27">
        <v>8105</v>
      </c>
      <c r="AQ38" s="27">
        <v>32420</v>
      </c>
      <c r="AR38" s="12">
        <v>132922</v>
      </c>
      <c r="AS38" s="12">
        <v>7559</v>
      </c>
      <c r="AT38" s="28">
        <v>30236</v>
      </c>
      <c r="AU38" s="13">
        <v>123967.59999999999</v>
      </c>
      <c r="AV38" s="11">
        <v>6589</v>
      </c>
      <c r="AW38" s="27">
        <v>26356</v>
      </c>
      <c r="AX38" s="12">
        <v>108059.59999999999</v>
      </c>
      <c r="AY38" s="27">
        <v>9758</v>
      </c>
      <c r="AZ38" s="27">
        <v>39032</v>
      </c>
      <c r="BA38" s="12">
        <v>160031.19999999998</v>
      </c>
      <c r="BB38" s="12">
        <v>7886</v>
      </c>
      <c r="BC38" s="28">
        <v>31544</v>
      </c>
      <c r="BD38" s="12">
        <v>129330.4</v>
      </c>
      <c r="BE38" s="27">
        <v>6349</v>
      </c>
      <c r="BF38" s="27">
        <v>25396</v>
      </c>
      <c r="BG38" s="12">
        <v>104123.59999999999</v>
      </c>
      <c r="BH38" s="12">
        <v>5996</v>
      </c>
      <c r="BI38" s="28">
        <v>23984</v>
      </c>
      <c r="BJ38" s="13">
        <v>98334.399999999994</v>
      </c>
      <c r="BK38" s="34">
        <v>6959</v>
      </c>
      <c r="BL38" s="35">
        <v>27836</v>
      </c>
      <c r="BM38" s="36">
        <v>114127.59999999999</v>
      </c>
      <c r="BN38" s="35">
        <v>11462</v>
      </c>
      <c r="BO38" s="35">
        <v>45848</v>
      </c>
      <c r="BP38" s="36">
        <v>187976.8</v>
      </c>
      <c r="BQ38" s="36">
        <v>8372</v>
      </c>
      <c r="BR38" s="37">
        <v>33488</v>
      </c>
      <c r="BS38" s="36">
        <v>137300.79999999999</v>
      </c>
      <c r="BT38" s="35">
        <v>6556</v>
      </c>
      <c r="BU38" s="35">
        <v>26224</v>
      </c>
      <c r="BV38" s="36">
        <v>107518.39999999999</v>
      </c>
      <c r="BW38" s="36">
        <v>6561</v>
      </c>
      <c r="BX38" s="37">
        <v>26244</v>
      </c>
      <c r="BY38" s="38">
        <v>107600.4</v>
      </c>
      <c r="BZ38" s="34">
        <v>6369</v>
      </c>
      <c r="CA38" s="35">
        <v>25476</v>
      </c>
      <c r="CB38" s="36">
        <v>104451.59999999999</v>
      </c>
      <c r="CC38" s="35">
        <v>10930</v>
      </c>
      <c r="CD38" s="35">
        <v>43720</v>
      </c>
      <c r="CE38" s="36">
        <v>179252</v>
      </c>
      <c r="CF38" s="36">
        <v>7819</v>
      </c>
      <c r="CG38" s="37">
        <v>31276</v>
      </c>
      <c r="CH38" s="36">
        <v>128231.59999999999</v>
      </c>
      <c r="CI38" s="35">
        <v>6395</v>
      </c>
      <c r="CJ38" s="35">
        <v>25580</v>
      </c>
      <c r="CK38" s="36">
        <v>104878</v>
      </c>
      <c r="CL38" s="36">
        <v>5995</v>
      </c>
      <c r="CM38" s="37">
        <v>23980</v>
      </c>
      <c r="CN38" s="38">
        <v>98318</v>
      </c>
      <c r="CO38" s="34">
        <v>6013</v>
      </c>
      <c r="CP38" s="35">
        <v>24052</v>
      </c>
      <c r="CQ38" s="36">
        <v>98613.199999999983</v>
      </c>
      <c r="CR38" s="12">
        <v>10396</v>
      </c>
      <c r="CS38" s="12">
        <v>41584</v>
      </c>
      <c r="CT38" s="12">
        <v>170494.4</v>
      </c>
      <c r="CU38" s="36">
        <v>7572</v>
      </c>
      <c r="CV38" s="37">
        <v>30288</v>
      </c>
      <c r="CW38" s="36">
        <v>124180.79999999999</v>
      </c>
      <c r="CX38" s="35">
        <v>5785</v>
      </c>
      <c r="CY38" s="35">
        <v>23140</v>
      </c>
      <c r="CZ38" s="36">
        <v>94874</v>
      </c>
      <c r="DA38" s="36">
        <v>5525</v>
      </c>
      <c r="DB38" s="37">
        <v>22100</v>
      </c>
      <c r="DC38" s="37">
        <v>90609.999999999985</v>
      </c>
      <c r="DD38" s="34">
        <v>7071</v>
      </c>
      <c r="DE38" s="35">
        <f>DD38*4</f>
        <v>28284</v>
      </c>
      <c r="DF38" s="39">
        <v>121346</v>
      </c>
      <c r="DG38" s="12">
        <v>11812</v>
      </c>
      <c r="DH38" s="12">
        <v>47248</v>
      </c>
      <c r="DI38" s="12">
        <v>184246.39999999999</v>
      </c>
      <c r="DJ38" s="40">
        <v>8631</v>
      </c>
      <c r="DK38" s="37">
        <v>34524</v>
      </c>
      <c r="DL38" s="36">
        <v>145959.20000000001</v>
      </c>
      <c r="DM38" s="35">
        <v>6651</v>
      </c>
      <c r="DN38" s="35">
        <v>26604</v>
      </c>
      <c r="DO38" s="36">
        <v>109385.3618519474</v>
      </c>
      <c r="DP38" s="36">
        <v>6411</v>
      </c>
      <c r="DQ38" s="37">
        <v>25644</v>
      </c>
      <c r="DR38" s="37">
        <v>105438.21302553522</v>
      </c>
      <c r="DS38" s="11">
        <v>7055</v>
      </c>
      <c r="DT38" s="35">
        <v>28220</v>
      </c>
      <c r="DU38" s="36">
        <v>116292.8722981687</v>
      </c>
      <c r="DV38" s="12">
        <v>10712</v>
      </c>
      <c r="DW38" s="12">
        <v>42848</v>
      </c>
      <c r="DX38" s="12">
        <v>194265.50807325254</v>
      </c>
      <c r="DY38" s="40">
        <v>8486</v>
      </c>
      <c r="DZ38" s="37">
        <v>33944</v>
      </c>
      <c r="EA38" s="36">
        <v>141949.33966984786</v>
      </c>
      <c r="EB38" s="35">
        <v>6561</v>
      </c>
      <c r="EC38" s="35">
        <v>26244</v>
      </c>
      <c r="ED38" s="36">
        <v>112849.19999999998</v>
      </c>
      <c r="EE38" s="36">
        <v>6749</v>
      </c>
      <c r="EF38" s="37">
        <v>26996</v>
      </c>
      <c r="EG38" s="38">
        <v>116082.79999999999</v>
      </c>
      <c r="EH38" s="41">
        <v>7489</v>
      </c>
      <c r="EI38" s="42">
        <v>29956</v>
      </c>
      <c r="EJ38" s="37">
        <v>128810.79999999999</v>
      </c>
      <c r="EK38" s="36">
        <v>11582</v>
      </c>
      <c r="EL38" s="36">
        <v>46328</v>
      </c>
      <c r="EM38" s="36">
        <v>199210.4</v>
      </c>
      <c r="EN38" s="36">
        <v>9291</v>
      </c>
      <c r="EO38" s="36">
        <v>37164</v>
      </c>
      <c r="EP38" s="36">
        <v>159805.19999999998</v>
      </c>
      <c r="EQ38" s="36">
        <v>7123</v>
      </c>
      <c r="ER38" s="36">
        <v>28492</v>
      </c>
      <c r="ES38" s="36">
        <v>122515.59999999999</v>
      </c>
      <c r="ET38" s="36">
        <v>7073</v>
      </c>
      <c r="EU38" s="36">
        <v>28292</v>
      </c>
      <c r="EV38" s="36">
        <v>121655.59999999999</v>
      </c>
      <c r="EW38" s="41">
        <v>7350</v>
      </c>
      <c r="EX38" s="42">
        <v>29400</v>
      </c>
      <c r="EY38" s="37">
        <v>126420</v>
      </c>
      <c r="EZ38" s="36">
        <v>11397</v>
      </c>
      <c r="FA38" s="36">
        <v>45588</v>
      </c>
      <c r="FB38" s="36">
        <v>196028.4</v>
      </c>
      <c r="FC38" s="36">
        <v>8813</v>
      </c>
      <c r="FD38" s="36">
        <v>35252</v>
      </c>
      <c r="FE38" s="36">
        <v>151583.59999999998</v>
      </c>
      <c r="FF38" s="36">
        <v>6981</v>
      </c>
      <c r="FG38" s="36">
        <v>27924</v>
      </c>
      <c r="FH38" s="36">
        <v>120073.2</v>
      </c>
      <c r="FI38" s="36">
        <v>6749</v>
      </c>
      <c r="FJ38" s="36">
        <v>26996</v>
      </c>
      <c r="FK38" s="37">
        <v>116082.79999999999</v>
      </c>
      <c r="FL38" s="41">
        <v>7054</v>
      </c>
      <c r="FM38" s="42">
        <v>28216</v>
      </c>
      <c r="FN38" s="36">
        <v>121328.79999999999</v>
      </c>
      <c r="FO38" s="36">
        <v>11695</v>
      </c>
      <c r="FP38" s="36">
        <v>46780</v>
      </c>
      <c r="FQ38" s="36">
        <v>201154</v>
      </c>
      <c r="FR38" s="36">
        <v>8003</v>
      </c>
      <c r="FS38" s="36">
        <v>32012</v>
      </c>
      <c r="FT38" s="36">
        <v>137651.59999999998</v>
      </c>
      <c r="FU38" s="36">
        <v>6601</v>
      </c>
      <c r="FV38" s="36">
        <v>26404</v>
      </c>
      <c r="FW38" s="36">
        <v>113537.2</v>
      </c>
      <c r="FX38" s="36">
        <v>6302</v>
      </c>
      <c r="FY38" s="36">
        <v>25208</v>
      </c>
      <c r="FZ38" s="38">
        <v>108394.4</v>
      </c>
    </row>
    <row r="39" spans="1:182" s="2" customFormat="1" ht="13" x14ac:dyDescent="0.3">
      <c r="A39" s="7">
        <v>7</v>
      </c>
      <c r="B39" s="17" t="s">
        <v>18</v>
      </c>
      <c r="C39" s="11">
        <v>2699</v>
      </c>
      <c r="D39" s="27">
        <v>13495</v>
      </c>
      <c r="E39" s="12">
        <v>55329.5</v>
      </c>
      <c r="F39" s="27">
        <v>4780</v>
      </c>
      <c r="G39" s="27">
        <v>23900</v>
      </c>
      <c r="H39" s="12">
        <v>97990</v>
      </c>
      <c r="I39" s="12">
        <v>3203</v>
      </c>
      <c r="J39" s="28">
        <v>16015</v>
      </c>
      <c r="K39" s="12">
        <v>65661.5</v>
      </c>
      <c r="L39" s="27">
        <v>2727</v>
      </c>
      <c r="M39" s="27">
        <v>13635</v>
      </c>
      <c r="N39" s="12">
        <v>55903.5</v>
      </c>
      <c r="O39" s="12">
        <v>2600</v>
      </c>
      <c r="P39" s="28">
        <v>13000</v>
      </c>
      <c r="Q39" s="13">
        <v>53300</v>
      </c>
      <c r="R39" s="11">
        <v>2827</v>
      </c>
      <c r="S39" s="27">
        <v>14135</v>
      </c>
      <c r="T39" s="12">
        <v>57953.5</v>
      </c>
      <c r="U39" s="27">
        <v>3848</v>
      </c>
      <c r="V39" s="27">
        <v>19240</v>
      </c>
      <c r="W39" s="12">
        <v>78884</v>
      </c>
      <c r="X39" s="12">
        <v>3031</v>
      </c>
      <c r="Y39" s="28">
        <v>15155</v>
      </c>
      <c r="Z39" s="12">
        <v>62135.5</v>
      </c>
      <c r="AA39" s="27">
        <v>2699</v>
      </c>
      <c r="AB39" s="27">
        <v>13495</v>
      </c>
      <c r="AC39" s="12">
        <v>55329.5</v>
      </c>
      <c r="AD39" s="12">
        <v>2895</v>
      </c>
      <c r="AE39" s="28">
        <v>14475</v>
      </c>
      <c r="AF39" s="13">
        <v>59347.5</v>
      </c>
      <c r="AG39" s="11">
        <v>3419</v>
      </c>
      <c r="AH39" s="27">
        <v>17095</v>
      </c>
      <c r="AI39" s="12">
        <v>70089.5</v>
      </c>
      <c r="AJ39" s="27">
        <v>5185</v>
      </c>
      <c r="AK39" s="27">
        <v>25925</v>
      </c>
      <c r="AL39" s="12">
        <v>106292.5</v>
      </c>
      <c r="AM39" s="12">
        <v>3549</v>
      </c>
      <c r="AN39" s="28">
        <v>17745</v>
      </c>
      <c r="AO39" s="12">
        <v>72754.5</v>
      </c>
      <c r="AP39" s="27">
        <v>3290</v>
      </c>
      <c r="AQ39" s="27">
        <v>16450</v>
      </c>
      <c r="AR39" s="12">
        <v>67445</v>
      </c>
      <c r="AS39" s="12">
        <v>3144</v>
      </c>
      <c r="AT39" s="28">
        <v>15720</v>
      </c>
      <c r="AU39" s="13">
        <v>64452</v>
      </c>
      <c r="AV39" s="11">
        <v>2885</v>
      </c>
      <c r="AW39" s="27">
        <v>14425</v>
      </c>
      <c r="AX39" s="12">
        <v>59142.5</v>
      </c>
      <c r="AY39" s="27">
        <v>3904</v>
      </c>
      <c r="AZ39" s="27">
        <v>19520</v>
      </c>
      <c r="BA39" s="12">
        <v>80032</v>
      </c>
      <c r="BB39" s="12">
        <v>2915</v>
      </c>
      <c r="BC39" s="28">
        <v>14575</v>
      </c>
      <c r="BD39" s="12">
        <v>59757.5</v>
      </c>
      <c r="BE39" s="27">
        <v>2589</v>
      </c>
      <c r="BF39" s="27">
        <v>12945</v>
      </c>
      <c r="BG39" s="12">
        <v>53074.5</v>
      </c>
      <c r="BH39" s="12">
        <v>2418</v>
      </c>
      <c r="BI39" s="28">
        <v>12090</v>
      </c>
      <c r="BJ39" s="13">
        <v>49569</v>
      </c>
      <c r="BK39" s="34">
        <v>2916</v>
      </c>
      <c r="BL39" s="35">
        <v>14580</v>
      </c>
      <c r="BM39" s="36">
        <v>59778</v>
      </c>
      <c r="BN39" s="35">
        <v>4522</v>
      </c>
      <c r="BO39" s="35">
        <v>22610</v>
      </c>
      <c r="BP39" s="36">
        <v>92701</v>
      </c>
      <c r="BQ39" s="36">
        <v>3072</v>
      </c>
      <c r="BR39" s="37">
        <v>15360</v>
      </c>
      <c r="BS39" s="36">
        <v>62976</v>
      </c>
      <c r="BT39" s="35">
        <v>2678</v>
      </c>
      <c r="BU39" s="35">
        <v>13390</v>
      </c>
      <c r="BV39" s="36">
        <v>54899</v>
      </c>
      <c r="BW39" s="36">
        <v>2673</v>
      </c>
      <c r="BX39" s="37">
        <v>13365</v>
      </c>
      <c r="BY39" s="38">
        <v>54796.5</v>
      </c>
      <c r="BZ39" s="34">
        <v>2900</v>
      </c>
      <c r="CA39" s="35">
        <v>14500</v>
      </c>
      <c r="CB39" s="36">
        <v>59450</v>
      </c>
      <c r="CC39" s="35">
        <v>4538</v>
      </c>
      <c r="CD39" s="35">
        <v>22690</v>
      </c>
      <c r="CE39" s="36">
        <v>93029</v>
      </c>
      <c r="CF39" s="36">
        <v>3084</v>
      </c>
      <c r="CG39" s="37">
        <v>15420</v>
      </c>
      <c r="CH39" s="36">
        <v>63222</v>
      </c>
      <c r="CI39" s="35">
        <v>2595</v>
      </c>
      <c r="CJ39" s="35">
        <v>12975</v>
      </c>
      <c r="CK39" s="36">
        <v>53197.5</v>
      </c>
      <c r="CL39" s="36">
        <v>2485</v>
      </c>
      <c r="CM39" s="37">
        <v>12425</v>
      </c>
      <c r="CN39" s="38">
        <v>50942.5</v>
      </c>
      <c r="CO39" s="34">
        <v>2901</v>
      </c>
      <c r="CP39" s="35">
        <v>14505</v>
      </c>
      <c r="CQ39" s="36">
        <v>59470.5</v>
      </c>
      <c r="CR39" s="12">
        <v>4382</v>
      </c>
      <c r="CS39" s="12">
        <v>21910</v>
      </c>
      <c r="CT39" s="12">
        <v>89831</v>
      </c>
      <c r="CU39" s="36">
        <v>3078</v>
      </c>
      <c r="CV39" s="37">
        <v>15390</v>
      </c>
      <c r="CW39" s="36">
        <v>63099</v>
      </c>
      <c r="CX39" s="35">
        <v>2717</v>
      </c>
      <c r="CY39" s="35">
        <v>13585</v>
      </c>
      <c r="CZ39" s="36">
        <v>55698.5</v>
      </c>
      <c r="DA39" s="36">
        <v>2551</v>
      </c>
      <c r="DB39" s="37">
        <v>12755</v>
      </c>
      <c r="DC39" s="37">
        <v>52295.5</v>
      </c>
      <c r="DD39" s="34">
        <v>3270</v>
      </c>
      <c r="DE39" s="35">
        <f>DD39*5</f>
        <v>16350</v>
      </c>
      <c r="DF39" s="39">
        <v>72326</v>
      </c>
      <c r="DG39" s="12">
        <v>5237</v>
      </c>
      <c r="DH39" s="12">
        <v>26185</v>
      </c>
      <c r="DI39" s="12">
        <v>104576</v>
      </c>
      <c r="DJ39" s="40">
        <v>3571</v>
      </c>
      <c r="DK39" s="37">
        <v>17855</v>
      </c>
      <c r="DL39" s="36">
        <v>83054.5</v>
      </c>
      <c r="DM39" s="35">
        <v>3154</v>
      </c>
      <c r="DN39" s="35">
        <v>15770</v>
      </c>
      <c r="DO39" s="36">
        <v>64840.142700541663</v>
      </c>
      <c r="DP39" s="36">
        <v>2736</v>
      </c>
      <c r="DQ39" s="37">
        <v>13680</v>
      </c>
      <c r="DR39" s="37">
        <v>56246.870776373486</v>
      </c>
      <c r="DS39" s="11">
        <v>3364</v>
      </c>
      <c r="DT39" s="35">
        <v>16820</v>
      </c>
      <c r="DU39" s="36">
        <v>67224.878449832351</v>
      </c>
      <c r="DV39" s="12">
        <v>4864</v>
      </c>
      <c r="DW39" s="12">
        <v>24320</v>
      </c>
      <c r="DX39" s="12">
        <v>107662.59585375292</v>
      </c>
      <c r="DY39" s="40">
        <v>3863</v>
      </c>
      <c r="DZ39" s="37">
        <v>19315</v>
      </c>
      <c r="EA39" s="36">
        <v>73412.856557905601</v>
      </c>
      <c r="EB39" s="35">
        <v>3373</v>
      </c>
      <c r="EC39" s="35">
        <v>16865</v>
      </c>
      <c r="ED39" s="36">
        <v>72519.5</v>
      </c>
      <c r="EE39" s="36">
        <v>3163</v>
      </c>
      <c r="EF39" s="37">
        <v>15815</v>
      </c>
      <c r="EG39" s="38">
        <v>68004.5</v>
      </c>
      <c r="EH39" s="41">
        <v>3254</v>
      </c>
      <c r="EI39" s="42">
        <v>16270</v>
      </c>
      <c r="EJ39" s="37">
        <v>69961</v>
      </c>
      <c r="EK39" s="36">
        <v>5015</v>
      </c>
      <c r="EL39" s="36">
        <v>25075</v>
      </c>
      <c r="EM39" s="36">
        <v>107822.5</v>
      </c>
      <c r="EN39" s="36">
        <v>3798</v>
      </c>
      <c r="EO39" s="36">
        <v>18990</v>
      </c>
      <c r="EP39" s="36">
        <v>81657</v>
      </c>
      <c r="EQ39" s="36">
        <v>3275</v>
      </c>
      <c r="ER39" s="36">
        <v>16375</v>
      </c>
      <c r="ES39" s="36">
        <v>70412.5</v>
      </c>
      <c r="ET39" s="36">
        <v>3076</v>
      </c>
      <c r="EU39" s="36">
        <v>15380</v>
      </c>
      <c r="EV39" s="36">
        <v>66134</v>
      </c>
      <c r="EW39" s="41">
        <v>3233</v>
      </c>
      <c r="EX39" s="42">
        <v>16165</v>
      </c>
      <c r="EY39" s="37">
        <v>69509.5</v>
      </c>
      <c r="EZ39" s="36">
        <v>5084</v>
      </c>
      <c r="FA39" s="36">
        <v>25420</v>
      </c>
      <c r="FB39" s="36">
        <v>109306</v>
      </c>
      <c r="FC39" s="36">
        <v>3415</v>
      </c>
      <c r="FD39" s="36">
        <v>17075</v>
      </c>
      <c r="FE39" s="36">
        <v>73422.5</v>
      </c>
      <c r="FF39" s="36">
        <v>3121</v>
      </c>
      <c r="FG39" s="36">
        <v>15605</v>
      </c>
      <c r="FH39" s="36">
        <v>67101.5</v>
      </c>
      <c r="FI39" s="36">
        <v>2965</v>
      </c>
      <c r="FJ39" s="36">
        <v>14825</v>
      </c>
      <c r="FK39" s="37">
        <v>63747.5</v>
      </c>
      <c r="FL39" s="41">
        <v>2841</v>
      </c>
      <c r="FM39" s="42">
        <v>14205</v>
      </c>
      <c r="FN39" s="36">
        <v>61081.5</v>
      </c>
      <c r="FO39" s="36">
        <v>4866</v>
      </c>
      <c r="FP39" s="36">
        <v>24330</v>
      </c>
      <c r="FQ39" s="36">
        <v>104619</v>
      </c>
      <c r="FR39" s="36">
        <v>3122</v>
      </c>
      <c r="FS39" s="36">
        <v>15610</v>
      </c>
      <c r="FT39" s="36">
        <v>67123</v>
      </c>
      <c r="FU39" s="36">
        <v>2786</v>
      </c>
      <c r="FV39" s="36">
        <v>13930</v>
      </c>
      <c r="FW39" s="36">
        <v>59899</v>
      </c>
      <c r="FX39" s="36">
        <v>2549</v>
      </c>
      <c r="FY39" s="36">
        <v>12745</v>
      </c>
      <c r="FZ39" s="38">
        <v>54803.5</v>
      </c>
    </row>
    <row r="40" spans="1:182" s="2" customFormat="1" ht="13" x14ac:dyDescent="0.3">
      <c r="A40" s="7">
        <v>8</v>
      </c>
      <c r="B40" s="17" t="s">
        <v>18</v>
      </c>
      <c r="C40" s="11">
        <v>6254</v>
      </c>
      <c r="D40" s="27">
        <v>37524</v>
      </c>
      <c r="E40" s="12">
        <v>153848.39999999997</v>
      </c>
      <c r="F40" s="27">
        <v>10567</v>
      </c>
      <c r="G40" s="27">
        <v>63402</v>
      </c>
      <c r="H40" s="12">
        <v>259948.19999999995</v>
      </c>
      <c r="I40" s="12">
        <v>7621</v>
      </c>
      <c r="J40" s="28">
        <v>45726</v>
      </c>
      <c r="K40" s="12">
        <v>187476.59999999998</v>
      </c>
      <c r="L40" s="27">
        <v>5453</v>
      </c>
      <c r="M40" s="27">
        <v>32718</v>
      </c>
      <c r="N40" s="12">
        <v>134143.79999999999</v>
      </c>
      <c r="O40" s="12">
        <v>5420</v>
      </c>
      <c r="P40" s="28">
        <v>32520</v>
      </c>
      <c r="Q40" s="13">
        <v>133332</v>
      </c>
      <c r="R40" s="11">
        <v>5239</v>
      </c>
      <c r="S40" s="27">
        <v>31434</v>
      </c>
      <c r="T40" s="12">
        <v>128879.4</v>
      </c>
      <c r="U40" s="27">
        <v>8007</v>
      </c>
      <c r="V40" s="27">
        <v>48042</v>
      </c>
      <c r="W40" s="12">
        <v>196972.19999999998</v>
      </c>
      <c r="X40" s="12">
        <v>5530</v>
      </c>
      <c r="Y40" s="28">
        <v>33180</v>
      </c>
      <c r="Z40" s="12">
        <v>136038</v>
      </c>
      <c r="AA40" s="27">
        <v>4580</v>
      </c>
      <c r="AB40" s="27">
        <v>27480</v>
      </c>
      <c r="AC40" s="12">
        <v>112668</v>
      </c>
      <c r="AD40" s="12">
        <v>3696</v>
      </c>
      <c r="AE40" s="28">
        <v>22176</v>
      </c>
      <c r="AF40" s="13">
        <v>90921.599999999991</v>
      </c>
      <c r="AG40" s="11">
        <v>6510</v>
      </c>
      <c r="AH40" s="27">
        <v>39060</v>
      </c>
      <c r="AI40" s="12">
        <v>160146</v>
      </c>
      <c r="AJ40" s="27">
        <v>9610</v>
      </c>
      <c r="AK40" s="27">
        <v>57660</v>
      </c>
      <c r="AL40" s="12">
        <v>236405.99999999997</v>
      </c>
      <c r="AM40" s="12">
        <v>6846</v>
      </c>
      <c r="AN40" s="28">
        <v>41076</v>
      </c>
      <c r="AO40" s="12">
        <v>168411.59999999998</v>
      </c>
      <c r="AP40" s="27">
        <v>5718</v>
      </c>
      <c r="AQ40" s="27">
        <v>34308</v>
      </c>
      <c r="AR40" s="12">
        <v>140662.79999999999</v>
      </c>
      <c r="AS40" s="12">
        <v>5036</v>
      </c>
      <c r="AT40" s="28">
        <v>30216</v>
      </c>
      <c r="AU40" s="13">
        <v>123885.59999999998</v>
      </c>
      <c r="AV40" s="11">
        <v>5762</v>
      </c>
      <c r="AW40" s="27">
        <v>34572</v>
      </c>
      <c r="AX40" s="12">
        <v>141745.19999999998</v>
      </c>
      <c r="AY40" s="27">
        <v>8910</v>
      </c>
      <c r="AZ40" s="27">
        <v>53460</v>
      </c>
      <c r="BA40" s="12">
        <v>219186</v>
      </c>
      <c r="BB40" s="12">
        <v>7240</v>
      </c>
      <c r="BC40" s="28">
        <v>43440</v>
      </c>
      <c r="BD40" s="12">
        <v>178104</v>
      </c>
      <c r="BE40" s="27">
        <v>5228</v>
      </c>
      <c r="BF40" s="27">
        <v>31368</v>
      </c>
      <c r="BG40" s="12">
        <v>128608.79999999999</v>
      </c>
      <c r="BH40" s="12">
        <v>5019</v>
      </c>
      <c r="BI40" s="28">
        <v>30114</v>
      </c>
      <c r="BJ40" s="13">
        <v>123467.4</v>
      </c>
      <c r="BK40" s="34">
        <v>6252</v>
      </c>
      <c r="BL40" s="35">
        <v>37512</v>
      </c>
      <c r="BM40" s="36">
        <v>153799.20000000001</v>
      </c>
      <c r="BN40" s="35">
        <v>10543</v>
      </c>
      <c r="BO40" s="35">
        <v>63258</v>
      </c>
      <c r="BP40" s="36">
        <v>259357.79999999996</v>
      </c>
      <c r="BQ40" s="36">
        <v>7769</v>
      </c>
      <c r="BR40" s="37">
        <v>46614</v>
      </c>
      <c r="BS40" s="36">
        <v>191117.39999999997</v>
      </c>
      <c r="BT40" s="35">
        <v>6100</v>
      </c>
      <c r="BU40" s="35">
        <v>36600</v>
      </c>
      <c r="BV40" s="36">
        <v>150060</v>
      </c>
      <c r="BW40" s="36">
        <v>5889</v>
      </c>
      <c r="BX40" s="37">
        <v>35334</v>
      </c>
      <c r="BY40" s="38">
        <v>144869.4</v>
      </c>
      <c r="BZ40" s="34">
        <v>6134</v>
      </c>
      <c r="CA40" s="35">
        <v>36804</v>
      </c>
      <c r="CB40" s="36">
        <v>150896.4</v>
      </c>
      <c r="CC40" s="35">
        <v>10099</v>
      </c>
      <c r="CD40" s="35">
        <v>60594</v>
      </c>
      <c r="CE40" s="36">
        <v>248435.39999999997</v>
      </c>
      <c r="CF40" s="36">
        <v>7083</v>
      </c>
      <c r="CG40" s="37">
        <v>42498</v>
      </c>
      <c r="CH40" s="36">
        <v>174241.8</v>
      </c>
      <c r="CI40" s="35">
        <v>5559</v>
      </c>
      <c r="CJ40" s="35">
        <v>33354</v>
      </c>
      <c r="CK40" s="36">
        <v>136751.4</v>
      </c>
      <c r="CL40" s="36">
        <v>4913</v>
      </c>
      <c r="CM40" s="37">
        <v>29478</v>
      </c>
      <c r="CN40" s="38">
        <v>120859.79999999999</v>
      </c>
      <c r="CO40" s="34">
        <v>6233</v>
      </c>
      <c r="CP40" s="35">
        <v>37398</v>
      </c>
      <c r="CQ40" s="36">
        <v>153331.79999999999</v>
      </c>
      <c r="CR40" s="12">
        <v>10208</v>
      </c>
      <c r="CS40" s="12">
        <v>61248</v>
      </c>
      <c r="CT40" s="12">
        <v>251116.79999999999</v>
      </c>
      <c r="CU40" s="36">
        <v>8113</v>
      </c>
      <c r="CV40" s="37">
        <v>48678</v>
      </c>
      <c r="CW40" s="36">
        <v>199579.8</v>
      </c>
      <c r="CX40" s="35">
        <v>5668</v>
      </c>
      <c r="CY40" s="35">
        <v>34008</v>
      </c>
      <c r="CZ40" s="36">
        <v>139432.79999999999</v>
      </c>
      <c r="DA40" s="36">
        <v>5066</v>
      </c>
      <c r="DB40" s="37">
        <v>30396</v>
      </c>
      <c r="DC40" s="37">
        <v>124623.59999999998</v>
      </c>
      <c r="DD40" s="34">
        <v>6054</v>
      </c>
      <c r="DE40" s="35">
        <f>DD40*6</f>
        <v>36324</v>
      </c>
      <c r="DF40" s="39">
        <v>138804</v>
      </c>
      <c r="DG40" s="12">
        <v>9914</v>
      </c>
      <c r="DH40" s="12">
        <v>59484</v>
      </c>
      <c r="DI40" s="12">
        <v>217829.39999999997</v>
      </c>
      <c r="DJ40" s="40">
        <v>7877</v>
      </c>
      <c r="DK40" s="37">
        <v>47262</v>
      </c>
      <c r="DL40" s="36">
        <v>189733.19999999998</v>
      </c>
      <c r="DM40" s="35">
        <v>5543</v>
      </c>
      <c r="DN40" s="35">
        <v>33258</v>
      </c>
      <c r="DO40" s="36">
        <v>136744.03715501679</v>
      </c>
      <c r="DP40" s="36">
        <v>4843</v>
      </c>
      <c r="DQ40" s="37">
        <v>29058</v>
      </c>
      <c r="DR40" s="37">
        <v>119475.26103946351</v>
      </c>
      <c r="DS40" s="11">
        <v>5380</v>
      </c>
      <c r="DT40" s="35">
        <v>32280</v>
      </c>
      <c r="DU40" s="36">
        <v>149350.24371937066</v>
      </c>
      <c r="DV40" s="12">
        <v>8443</v>
      </c>
      <c r="DW40" s="12">
        <v>50658</v>
      </c>
      <c r="DX40" s="12">
        <v>244575.20915656438</v>
      </c>
      <c r="DY40" s="40">
        <v>7354</v>
      </c>
      <c r="DZ40" s="37">
        <v>44124</v>
      </c>
      <c r="EA40" s="36">
        <v>194323.07066030437</v>
      </c>
      <c r="EB40" s="35">
        <v>5271</v>
      </c>
      <c r="EC40" s="35">
        <v>31626</v>
      </c>
      <c r="ED40" s="36">
        <v>135991.79999999999</v>
      </c>
      <c r="EE40" s="36">
        <v>5015</v>
      </c>
      <c r="EF40" s="37">
        <v>30090</v>
      </c>
      <c r="EG40" s="38">
        <v>129387</v>
      </c>
      <c r="EH40" s="41">
        <v>5809</v>
      </c>
      <c r="EI40" s="42">
        <v>34854</v>
      </c>
      <c r="EJ40" s="37">
        <v>149872.19999999998</v>
      </c>
      <c r="EK40" s="36">
        <v>9538</v>
      </c>
      <c r="EL40" s="36">
        <v>57228</v>
      </c>
      <c r="EM40" s="36">
        <v>246080.39999999997</v>
      </c>
      <c r="EN40" s="36">
        <v>8209</v>
      </c>
      <c r="EO40" s="36">
        <v>49254</v>
      </c>
      <c r="EP40" s="36">
        <v>211792.19999999998</v>
      </c>
      <c r="EQ40" s="36">
        <v>5959</v>
      </c>
      <c r="ER40" s="36">
        <v>35754</v>
      </c>
      <c r="ES40" s="36">
        <v>153742.19999999998</v>
      </c>
      <c r="ET40" s="36">
        <v>5395</v>
      </c>
      <c r="EU40" s="36">
        <v>32370</v>
      </c>
      <c r="EV40" s="36">
        <v>139191</v>
      </c>
      <c r="EW40" s="41">
        <v>5810</v>
      </c>
      <c r="EX40" s="42">
        <v>34860</v>
      </c>
      <c r="EY40" s="37">
        <v>149897.99999999997</v>
      </c>
      <c r="EZ40" s="36">
        <v>9485</v>
      </c>
      <c r="FA40" s="36">
        <v>56910</v>
      </c>
      <c r="FB40" s="36">
        <v>244712.99999999997</v>
      </c>
      <c r="FC40" s="36">
        <v>7343</v>
      </c>
      <c r="FD40" s="36">
        <v>44058</v>
      </c>
      <c r="FE40" s="36">
        <v>189449.39999999997</v>
      </c>
      <c r="FF40" s="36">
        <v>5671</v>
      </c>
      <c r="FG40" s="36">
        <v>34026</v>
      </c>
      <c r="FH40" s="36">
        <v>146311.79999999999</v>
      </c>
      <c r="FI40" s="36">
        <v>4876</v>
      </c>
      <c r="FJ40" s="36">
        <v>29256</v>
      </c>
      <c r="FK40" s="37">
        <v>125800.79999999999</v>
      </c>
      <c r="FL40" s="41">
        <v>5204</v>
      </c>
      <c r="FM40" s="42">
        <v>31224</v>
      </c>
      <c r="FN40" s="36">
        <v>134263.19999999998</v>
      </c>
      <c r="FO40" s="36">
        <v>9142</v>
      </c>
      <c r="FP40" s="36">
        <v>54852</v>
      </c>
      <c r="FQ40" s="36">
        <v>235863.59999999998</v>
      </c>
      <c r="FR40" s="36">
        <v>6059</v>
      </c>
      <c r="FS40" s="36">
        <v>36354</v>
      </c>
      <c r="FT40" s="36">
        <v>156322.19999999998</v>
      </c>
      <c r="FU40" s="36">
        <v>5000</v>
      </c>
      <c r="FV40" s="36">
        <v>30000</v>
      </c>
      <c r="FW40" s="36">
        <v>128999.99999999997</v>
      </c>
      <c r="FX40" s="36">
        <v>4590</v>
      </c>
      <c r="FY40" s="36">
        <v>27540</v>
      </c>
      <c r="FZ40" s="38">
        <v>118421.99999999999</v>
      </c>
    </row>
    <row r="41" spans="1:182" s="2" customFormat="1" ht="13" x14ac:dyDescent="0.3">
      <c r="A41" s="7" t="s">
        <v>19</v>
      </c>
      <c r="B41" s="16" t="s">
        <v>18</v>
      </c>
      <c r="C41" s="11">
        <v>0</v>
      </c>
      <c r="D41" s="27">
        <v>0</v>
      </c>
      <c r="E41" s="12">
        <v>0</v>
      </c>
      <c r="F41" s="27">
        <v>0</v>
      </c>
      <c r="G41" s="27">
        <v>0</v>
      </c>
      <c r="H41" s="12">
        <v>0</v>
      </c>
      <c r="I41" s="12">
        <v>0</v>
      </c>
      <c r="J41" s="28">
        <v>0</v>
      </c>
      <c r="K41" s="12">
        <v>0</v>
      </c>
      <c r="L41" s="27">
        <v>0</v>
      </c>
      <c r="M41" s="27">
        <v>0</v>
      </c>
      <c r="N41" s="12">
        <v>0</v>
      </c>
      <c r="O41" s="12">
        <v>0</v>
      </c>
      <c r="P41" s="28">
        <v>0</v>
      </c>
      <c r="Q41" s="13">
        <v>0</v>
      </c>
      <c r="R41" s="11">
        <v>624</v>
      </c>
      <c r="S41" s="27">
        <v>0</v>
      </c>
      <c r="T41" s="12">
        <v>17908.799999999996</v>
      </c>
      <c r="U41" s="27">
        <v>553</v>
      </c>
      <c r="V41" s="27">
        <v>0</v>
      </c>
      <c r="W41" s="12">
        <v>15871.099999999997</v>
      </c>
      <c r="X41" s="12">
        <v>1088</v>
      </c>
      <c r="Y41" s="28">
        <v>0</v>
      </c>
      <c r="Z41" s="12">
        <v>31225.599999999995</v>
      </c>
      <c r="AA41" s="27">
        <v>786</v>
      </c>
      <c r="AB41" s="27">
        <v>0</v>
      </c>
      <c r="AC41" s="12">
        <v>22558.199999999997</v>
      </c>
      <c r="AD41" s="12">
        <v>753</v>
      </c>
      <c r="AE41" s="28">
        <v>0</v>
      </c>
      <c r="AF41" s="13">
        <v>21611.1</v>
      </c>
      <c r="AG41" s="11">
        <v>700</v>
      </c>
      <c r="AH41" s="27">
        <v>4900</v>
      </c>
      <c r="AI41" s="12">
        <v>20089.999999999996</v>
      </c>
      <c r="AJ41" s="27">
        <v>1099</v>
      </c>
      <c r="AK41" s="27">
        <v>7693</v>
      </c>
      <c r="AL41" s="12">
        <v>31541.299999999996</v>
      </c>
      <c r="AM41" s="12">
        <v>1252</v>
      </c>
      <c r="AN41" s="28">
        <v>8764</v>
      </c>
      <c r="AO41" s="12">
        <v>35932.399999999994</v>
      </c>
      <c r="AP41" s="27">
        <v>965</v>
      </c>
      <c r="AQ41" s="27">
        <v>6755</v>
      </c>
      <c r="AR41" s="12">
        <v>27695.5</v>
      </c>
      <c r="AS41" s="12">
        <v>911</v>
      </c>
      <c r="AT41" s="28">
        <v>6377</v>
      </c>
      <c r="AU41" s="13">
        <v>26145.699999999997</v>
      </c>
      <c r="AV41" s="11">
        <v>503</v>
      </c>
      <c r="AW41" s="27">
        <v>3521</v>
      </c>
      <c r="AX41" s="12">
        <v>14436.099999999999</v>
      </c>
      <c r="AY41" s="27">
        <v>710</v>
      </c>
      <c r="AZ41" s="27">
        <v>4970</v>
      </c>
      <c r="BA41" s="12">
        <v>20376.999999999996</v>
      </c>
      <c r="BB41" s="12">
        <v>916</v>
      </c>
      <c r="BC41" s="28">
        <v>6412</v>
      </c>
      <c r="BD41" s="12">
        <v>26289.199999999997</v>
      </c>
      <c r="BE41" s="27">
        <v>730</v>
      </c>
      <c r="BF41" s="27">
        <v>5110</v>
      </c>
      <c r="BG41" s="12">
        <v>20951</v>
      </c>
      <c r="BH41" s="12">
        <v>733</v>
      </c>
      <c r="BI41" s="28">
        <v>5131</v>
      </c>
      <c r="BJ41" s="13">
        <v>21037.1</v>
      </c>
      <c r="BK41" s="34">
        <v>614</v>
      </c>
      <c r="BL41" s="35">
        <v>4298</v>
      </c>
      <c r="BM41" s="36">
        <v>17621.799999999996</v>
      </c>
      <c r="BN41" s="35">
        <v>918</v>
      </c>
      <c r="BO41" s="35">
        <v>6426</v>
      </c>
      <c r="BP41" s="36">
        <v>26346.6</v>
      </c>
      <c r="BQ41" s="36">
        <v>1063</v>
      </c>
      <c r="BR41" s="37">
        <v>7441</v>
      </c>
      <c r="BS41" s="36">
        <v>30508.1</v>
      </c>
      <c r="BT41" s="35">
        <v>892</v>
      </c>
      <c r="BU41" s="35">
        <v>6244</v>
      </c>
      <c r="BV41" s="36">
        <v>25600.399999999994</v>
      </c>
      <c r="BW41" s="36">
        <v>931</v>
      </c>
      <c r="BX41" s="37">
        <v>6517</v>
      </c>
      <c r="BY41" s="38">
        <v>26719.699999999997</v>
      </c>
      <c r="BZ41" s="34">
        <v>529</v>
      </c>
      <c r="CA41" s="35">
        <v>3703</v>
      </c>
      <c r="CB41" s="36">
        <v>15182.3</v>
      </c>
      <c r="CC41" s="35">
        <v>951</v>
      </c>
      <c r="CD41" s="35">
        <v>6657</v>
      </c>
      <c r="CE41" s="36">
        <v>27293.699999999997</v>
      </c>
      <c r="CF41" s="36">
        <v>897</v>
      </c>
      <c r="CG41" s="37">
        <v>6279</v>
      </c>
      <c r="CH41" s="36">
        <v>25743.899999999994</v>
      </c>
      <c r="CI41" s="35">
        <v>686</v>
      </c>
      <c r="CJ41" s="35">
        <v>4802</v>
      </c>
      <c r="CK41" s="36">
        <v>19688.199999999997</v>
      </c>
      <c r="CL41" s="36">
        <v>741</v>
      </c>
      <c r="CM41" s="37">
        <v>5187</v>
      </c>
      <c r="CN41" s="38">
        <v>21266.699999999997</v>
      </c>
      <c r="CO41" s="34">
        <v>475</v>
      </c>
      <c r="CP41" s="35">
        <v>3325</v>
      </c>
      <c r="CQ41" s="36">
        <v>13632.499999999998</v>
      </c>
      <c r="CR41" s="12">
        <v>822</v>
      </c>
      <c r="CS41" s="12">
        <v>5754</v>
      </c>
      <c r="CT41" s="12">
        <v>23591.399999999994</v>
      </c>
      <c r="CU41" s="36">
        <v>950</v>
      </c>
      <c r="CV41" s="37">
        <v>6650</v>
      </c>
      <c r="CW41" s="36">
        <v>27264.999999999996</v>
      </c>
      <c r="CX41" s="35">
        <v>515</v>
      </c>
      <c r="CY41" s="35">
        <v>3605</v>
      </c>
      <c r="CZ41" s="36">
        <v>14780.499999999996</v>
      </c>
      <c r="DA41" s="36">
        <v>547</v>
      </c>
      <c r="DB41" s="37">
        <v>3829</v>
      </c>
      <c r="DC41" s="37">
        <v>15698.899999999998</v>
      </c>
      <c r="DD41" s="34">
        <v>423</v>
      </c>
      <c r="DE41" s="35">
        <f>DD41*7</f>
        <v>2961</v>
      </c>
      <c r="DF41" s="39">
        <v>10685.5</v>
      </c>
      <c r="DG41" s="12">
        <v>1099</v>
      </c>
      <c r="DH41" s="12">
        <v>7693</v>
      </c>
      <c r="DI41" s="12">
        <v>28534.799999999996</v>
      </c>
      <c r="DJ41" s="40">
        <v>918</v>
      </c>
      <c r="DK41" s="37">
        <v>6426</v>
      </c>
      <c r="DL41" s="36">
        <v>27752.199999999997</v>
      </c>
      <c r="DM41" s="35">
        <v>719</v>
      </c>
      <c r="DN41" s="35">
        <v>5033</v>
      </c>
      <c r="DO41" s="36">
        <v>20693.750045137989</v>
      </c>
      <c r="DP41" s="36">
        <v>520</v>
      </c>
      <c r="DQ41" s="37">
        <v>3640</v>
      </c>
      <c r="DR41" s="37">
        <v>14966.27263347949</v>
      </c>
      <c r="DS41" s="11">
        <v>355</v>
      </c>
      <c r="DT41" s="35">
        <v>2485</v>
      </c>
      <c r="DU41" s="36">
        <v>12174.487161465046</v>
      </c>
      <c r="DV41" s="12">
        <v>948</v>
      </c>
      <c r="DW41" s="12">
        <v>6636</v>
      </c>
      <c r="DX41" s="12">
        <v>31630.641584988382</v>
      </c>
      <c r="DY41" s="40">
        <v>922</v>
      </c>
      <c r="DZ41" s="37">
        <v>6454</v>
      </c>
      <c r="EA41" s="36">
        <v>26421.227456796485</v>
      </c>
      <c r="EB41" s="35">
        <v>633</v>
      </c>
      <c r="EC41" s="35">
        <v>4431</v>
      </c>
      <c r="ED41" s="36">
        <v>19053.3</v>
      </c>
      <c r="EE41" s="36">
        <v>533</v>
      </c>
      <c r="EF41" s="37">
        <v>3731</v>
      </c>
      <c r="EG41" s="38">
        <v>16043.3</v>
      </c>
      <c r="EH41" s="41">
        <v>448</v>
      </c>
      <c r="EI41" s="42">
        <v>3136</v>
      </c>
      <c r="EJ41" s="37">
        <v>13484.8</v>
      </c>
      <c r="EK41" s="36">
        <v>1243</v>
      </c>
      <c r="EL41" s="36">
        <v>8701</v>
      </c>
      <c r="EM41" s="36">
        <v>37414.299999999996</v>
      </c>
      <c r="EN41" s="36">
        <v>1240</v>
      </c>
      <c r="EO41" s="36">
        <v>8680</v>
      </c>
      <c r="EP41" s="36">
        <v>37324</v>
      </c>
      <c r="EQ41" s="36">
        <v>857</v>
      </c>
      <c r="ER41" s="36">
        <v>5999</v>
      </c>
      <c r="ES41" s="36">
        <v>25795.699999999997</v>
      </c>
      <c r="ET41" s="36">
        <v>808</v>
      </c>
      <c r="EU41" s="36">
        <v>5656</v>
      </c>
      <c r="EV41" s="36">
        <v>24320.799999999996</v>
      </c>
      <c r="EW41" s="41">
        <v>560</v>
      </c>
      <c r="EX41" s="42">
        <v>3920</v>
      </c>
      <c r="EY41" s="37">
        <v>16856</v>
      </c>
      <c r="EZ41" s="36">
        <v>1345</v>
      </c>
      <c r="FA41" s="36">
        <v>9415</v>
      </c>
      <c r="FB41" s="36">
        <v>40484.5</v>
      </c>
      <c r="FC41" s="36">
        <v>1000</v>
      </c>
      <c r="FD41" s="36">
        <v>7000</v>
      </c>
      <c r="FE41" s="36">
        <v>30100</v>
      </c>
      <c r="FF41" s="36">
        <v>850</v>
      </c>
      <c r="FG41" s="36">
        <v>5950</v>
      </c>
      <c r="FH41" s="36">
        <v>25585</v>
      </c>
      <c r="FI41" s="36">
        <v>706</v>
      </c>
      <c r="FJ41" s="36">
        <v>4942</v>
      </c>
      <c r="FK41" s="37">
        <v>21250.6</v>
      </c>
      <c r="FL41" s="41">
        <v>513</v>
      </c>
      <c r="FM41" s="42">
        <v>3591</v>
      </c>
      <c r="FN41" s="36">
        <v>15441.3</v>
      </c>
      <c r="FO41" s="36">
        <v>1011</v>
      </c>
      <c r="FP41" s="36">
        <v>7077</v>
      </c>
      <c r="FQ41" s="36">
        <v>30431.1</v>
      </c>
      <c r="FR41" s="36">
        <v>828</v>
      </c>
      <c r="FS41" s="36">
        <v>5796</v>
      </c>
      <c r="FT41" s="36">
        <v>24922.799999999996</v>
      </c>
      <c r="FU41" s="36">
        <v>722</v>
      </c>
      <c r="FV41" s="36">
        <v>5054</v>
      </c>
      <c r="FW41" s="36">
        <v>21732.199999999997</v>
      </c>
      <c r="FX41" s="36">
        <v>689</v>
      </c>
      <c r="FY41" s="36">
        <v>4823</v>
      </c>
      <c r="FZ41" s="38">
        <v>20738.899999999998</v>
      </c>
    </row>
    <row r="42" spans="1:182" s="2" customFormat="1" ht="13" x14ac:dyDescent="0.3">
      <c r="A42" s="7" t="s">
        <v>20</v>
      </c>
      <c r="B42" s="16" t="s">
        <v>18</v>
      </c>
      <c r="C42" s="11">
        <v>0</v>
      </c>
      <c r="D42" s="27">
        <v>0</v>
      </c>
      <c r="E42" s="12">
        <v>0</v>
      </c>
      <c r="F42" s="27">
        <v>0</v>
      </c>
      <c r="G42" s="27">
        <v>0</v>
      </c>
      <c r="H42" s="12">
        <v>0</v>
      </c>
      <c r="I42" s="12">
        <v>0</v>
      </c>
      <c r="J42" s="28">
        <v>0</v>
      </c>
      <c r="K42" s="12">
        <v>0</v>
      </c>
      <c r="L42" s="27">
        <v>0</v>
      </c>
      <c r="M42" s="27">
        <v>0</v>
      </c>
      <c r="N42" s="12">
        <v>0</v>
      </c>
      <c r="O42" s="12">
        <v>0</v>
      </c>
      <c r="P42" s="28">
        <v>0</v>
      </c>
      <c r="Q42" s="13">
        <v>0</v>
      </c>
      <c r="R42" s="11">
        <v>7</v>
      </c>
      <c r="S42" s="27">
        <v>0</v>
      </c>
      <c r="T42" s="12">
        <v>229.59999999999997</v>
      </c>
      <c r="U42" s="27">
        <v>10</v>
      </c>
      <c r="V42" s="27">
        <v>0</v>
      </c>
      <c r="W42" s="12">
        <v>328</v>
      </c>
      <c r="X42" s="12">
        <v>27</v>
      </c>
      <c r="Y42" s="28">
        <v>0</v>
      </c>
      <c r="Z42" s="12">
        <v>885.59999999999991</v>
      </c>
      <c r="AA42" s="27">
        <v>2</v>
      </c>
      <c r="AB42" s="27">
        <v>0</v>
      </c>
      <c r="AC42" s="12">
        <v>65.599999999999994</v>
      </c>
      <c r="AD42" s="12">
        <v>3</v>
      </c>
      <c r="AE42" s="28">
        <v>0</v>
      </c>
      <c r="AF42" s="13">
        <v>98.399999999999991</v>
      </c>
      <c r="AG42" s="11">
        <v>2</v>
      </c>
      <c r="AH42" s="27">
        <v>16</v>
      </c>
      <c r="AI42" s="12">
        <v>65.599999999999994</v>
      </c>
      <c r="AJ42" s="27">
        <v>10</v>
      </c>
      <c r="AK42" s="27">
        <v>80</v>
      </c>
      <c r="AL42" s="12">
        <v>327.99999999999994</v>
      </c>
      <c r="AM42" s="12">
        <v>26</v>
      </c>
      <c r="AN42" s="28">
        <v>208</v>
      </c>
      <c r="AO42" s="12">
        <v>852.8</v>
      </c>
      <c r="AP42" s="27">
        <v>8</v>
      </c>
      <c r="AQ42" s="27">
        <v>64</v>
      </c>
      <c r="AR42" s="12">
        <v>262.39999999999998</v>
      </c>
      <c r="AS42" s="12">
        <v>0</v>
      </c>
      <c r="AT42" s="28">
        <v>0</v>
      </c>
      <c r="AU42" s="13">
        <v>0</v>
      </c>
      <c r="AV42" s="11">
        <v>4</v>
      </c>
      <c r="AW42" s="27">
        <v>32</v>
      </c>
      <c r="AX42" s="12">
        <v>131.19999999999999</v>
      </c>
      <c r="AY42" s="27">
        <v>18</v>
      </c>
      <c r="AZ42" s="27">
        <v>144</v>
      </c>
      <c r="BA42" s="12">
        <v>590.39999999999986</v>
      </c>
      <c r="BB42" s="12">
        <v>25</v>
      </c>
      <c r="BC42" s="28">
        <v>200</v>
      </c>
      <c r="BD42" s="12">
        <v>820</v>
      </c>
      <c r="BE42" s="27">
        <v>2</v>
      </c>
      <c r="BF42" s="27">
        <v>16</v>
      </c>
      <c r="BG42" s="12">
        <v>65.599999999999994</v>
      </c>
      <c r="BH42" s="12">
        <v>2</v>
      </c>
      <c r="BI42" s="28">
        <v>16</v>
      </c>
      <c r="BJ42" s="13">
        <v>65.599999999999994</v>
      </c>
      <c r="BK42" s="34">
        <v>4</v>
      </c>
      <c r="BL42" s="35">
        <v>32</v>
      </c>
      <c r="BM42" s="36">
        <v>131.19999999999999</v>
      </c>
      <c r="BN42" s="35">
        <v>23</v>
      </c>
      <c r="BO42" s="35">
        <v>184</v>
      </c>
      <c r="BP42" s="36">
        <v>754.4</v>
      </c>
      <c r="BQ42" s="36">
        <v>27</v>
      </c>
      <c r="BR42" s="37">
        <v>216</v>
      </c>
      <c r="BS42" s="36">
        <v>885.59999999999991</v>
      </c>
      <c r="BT42" s="35">
        <v>6</v>
      </c>
      <c r="BU42" s="35">
        <v>48</v>
      </c>
      <c r="BV42" s="36">
        <v>196.79999999999998</v>
      </c>
      <c r="BW42" s="36">
        <v>3</v>
      </c>
      <c r="BX42" s="37">
        <v>24</v>
      </c>
      <c r="BY42" s="38">
        <v>98.399999999999991</v>
      </c>
      <c r="BZ42" s="34">
        <v>1</v>
      </c>
      <c r="CA42" s="35">
        <v>8</v>
      </c>
      <c r="CB42" s="36">
        <v>32.799999999999997</v>
      </c>
      <c r="CC42" s="35">
        <v>19</v>
      </c>
      <c r="CD42" s="35">
        <v>152</v>
      </c>
      <c r="CE42" s="36">
        <v>623.19999999999993</v>
      </c>
      <c r="CF42" s="36">
        <v>18</v>
      </c>
      <c r="CG42" s="37">
        <v>144</v>
      </c>
      <c r="CH42" s="36">
        <v>590.4</v>
      </c>
      <c r="CI42" s="35">
        <v>3</v>
      </c>
      <c r="CJ42" s="35">
        <v>24</v>
      </c>
      <c r="CK42" s="36">
        <v>98.399999999999991</v>
      </c>
      <c r="CL42" s="36">
        <v>2</v>
      </c>
      <c r="CM42" s="37">
        <v>16</v>
      </c>
      <c r="CN42" s="38">
        <v>65.599999999999994</v>
      </c>
      <c r="CO42" s="34">
        <v>3</v>
      </c>
      <c r="CP42" s="35">
        <v>24</v>
      </c>
      <c r="CQ42" s="36">
        <v>98.399999999999991</v>
      </c>
      <c r="CR42" s="12">
        <v>9</v>
      </c>
      <c r="CS42" s="12">
        <v>72</v>
      </c>
      <c r="CT42" s="12">
        <v>295.2</v>
      </c>
      <c r="CU42" s="36">
        <v>21</v>
      </c>
      <c r="CV42" s="37">
        <v>168</v>
      </c>
      <c r="CW42" s="36">
        <v>688.8</v>
      </c>
      <c r="CX42" s="35">
        <v>12</v>
      </c>
      <c r="CY42" s="35">
        <v>96</v>
      </c>
      <c r="CZ42" s="36">
        <v>393.59999999999997</v>
      </c>
      <c r="DA42" s="36">
        <v>2</v>
      </c>
      <c r="DB42" s="37">
        <v>16</v>
      </c>
      <c r="DC42" s="37">
        <v>65.599999999999994</v>
      </c>
      <c r="DD42" s="34">
        <v>4</v>
      </c>
      <c r="DE42" s="35">
        <f>DD42*8</f>
        <v>32</v>
      </c>
      <c r="DF42" s="39">
        <v>103.19999999999999</v>
      </c>
      <c r="DG42" s="12">
        <v>14</v>
      </c>
      <c r="DH42" s="12">
        <v>112</v>
      </c>
      <c r="DI42" s="12">
        <v>447.2</v>
      </c>
      <c r="DJ42" s="40">
        <v>23</v>
      </c>
      <c r="DK42" s="37">
        <v>184</v>
      </c>
      <c r="DL42" s="36">
        <v>550.4</v>
      </c>
      <c r="DM42" s="35">
        <v>3</v>
      </c>
      <c r="DN42" s="35">
        <v>24</v>
      </c>
      <c r="DO42" s="36">
        <v>98.678720660304378</v>
      </c>
      <c r="DP42" s="36">
        <v>5</v>
      </c>
      <c r="DQ42" s="37">
        <v>40</v>
      </c>
      <c r="DR42" s="37">
        <v>164.46453443384064</v>
      </c>
      <c r="DS42" s="11">
        <v>3</v>
      </c>
      <c r="DT42" s="35">
        <v>24</v>
      </c>
      <c r="DU42" s="36">
        <v>131.5716275470725</v>
      </c>
      <c r="DV42" s="12">
        <v>13</v>
      </c>
      <c r="DW42" s="12">
        <v>104</v>
      </c>
      <c r="DX42" s="12">
        <v>460.50069641475375</v>
      </c>
      <c r="DY42" s="40">
        <v>16</v>
      </c>
      <c r="DZ42" s="37">
        <v>128</v>
      </c>
      <c r="EA42" s="36">
        <v>756.53685839566685</v>
      </c>
      <c r="EB42" s="36">
        <v>0</v>
      </c>
      <c r="EC42" s="36">
        <v>0</v>
      </c>
      <c r="ED42" s="36">
        <v>0</v>
      </c>
      <c r="EE42" s="36">
        <v>2</v>
      </c>
      <c r="EF42" s="37">
        <v>16</v>
      </c>
      <c r="EG42" s="38">
        <v>68.8</v>
      </c>
      <c r="EH42" s="41">
        <v>5</v>
      </c>
      <c r="EI42" s="42">
        <v>40</v>
      </c>
      <c r="EJ42" s="37">
        <v>172</v>
      </c>
      <c r="EK42" s="36">
        <v>13</v>
      </c>
      <c r="EL42" s="36">
        <v>104</v>
      </c>
      <c r="EM42" s="36">
        <v>447.19999999999993</v>
      </c>
      <c r="EN42" s="36">
        <v>26</v>
      </c>
      <c r="EO42" s="36">
        <v>208</v>
      </c>
      <c r="EP42" s="36">
        <v>894.4</v>
      </c>
      <c r="EQ42" s="36">
        <v>3</v>
      </c>
      <c r="ER42" s="36">
        <v>24</v>
      </c>
      <c r="ES42" s="36">
        <v>103.19999999999999</v>
      </c>
      <c r="ET42" s="36">
        <v>5</v>
      </c>
      <c r="EU42" s="36">
        <v>40</v>
      </c>
      <c r="EV42" s="36">
        <v>172</v>
      </c>
      <c r="EW42" s="41">
        <v>2</v>
      </c>
      <c r="EX42" s="42">
        <v>16</v>
      </c>
      <c r="EY42" s="37">
        <v>68.8</v>
      </c>
      <c r="EZ42" s="36">
        <v>13</v>
      </c>
      <c r="FA42" s="36">
        <v>104</v>
      </c>
      <c r="FB42" s="36">
        <v>447.19999999999993</v>
      </c>
      <c r="FC42" s="36">
        <v>19</v>
      </c>
      <c r="FD42" s="36">
        <v>152</v>
      </c>
      <c r="FE42" s="36">
        <v>653.6</v>
      </c>
      <c r="FF42" s="36">
        <v>0</v>
      </c>
      <c r="FG42" s="36">
        <v>0</v>
      </c>
      <c r="FH42" s="36">
        <v>0</v>
      </c>
      <c r="FI42" s="36">
        <v>3</v>
      </c>
      <c r="FJ42" s="36">
        <v>24</v>
      </c>
      <c r="FK42" s="37">
        <v>103.19999999999999</v>
      </c>
      <c r="FL42" s="41">
        <v>1</v>
      </c>
      <c r="FM42" s="42">
        <v>8</v>
      </c>
      <c r="FN42" s="36">
        <v>34.4</v>
      </c>
      <c r="FO42" s="36">
        <v>15</v>
      </c>
      <c r="FP42" s="36">
        <v>120</v>
      </c>
      <c r="FQ42" s="36">
        <v>516</v>
      </c>
      <c r="FR42" s="36">
        <v>11</v>
      </c>
      <c r="FS42" s="36">
        <v>88</v>
      </c>
      <c r="FT42" s="36">
        <v>378.4</v>
      </c>
      <c r="FU42" s="36">
        <v>0</v>
      </c>
      <c r="FV42" s="36">
        <v>0</v>
      </c>
      <c r="FW42" s="36">
        <v>0</v>
      </c>
      <c r="FX42" s="36">
        <v>3</v>
      </c>
      <c r="FY42" s="36">
        <v>24</v>
      </c>
      <c r="FZ42" s="38">
        <v>103.19999999999999</v>
      </c>
    </row>
    <row r="43" spans="1:182" s="2" customFormat="1" ht="13" x14ac:dyDescent="0.3">
      <c r="A43" s="7" t="s">
        <v>21</v>
      </c>
      <c r="B43" s="16" t="s">
        <v>18</v>
      </c>
      <c r="C43" s="11">
        <v>0</v>
      </c>
      <c r="D43" s="27">
        <v>0</v>
      </c>
      <c r="E43" s="12">
        <v>0</v>
      </c>
      <c r="F43" s="27">
        <v>0</v>
      </c>
      <c r="G43" s="27">
        <v>0</v>
      </c>
      <c r="H43" s="12">
        <v>0</v>
      </c>
      <c r="I43" s="12">
        <v>0</v>
      </c>
      <c r="J43" s="28">
        <v>0</v>
      </c>
      <c r="K43" s="12">
        <v>0</v>
      </c>
      <c r="L43" s="27">
        <v>0</v>
      </c>
      <c r="M43" s="27">
        <v>0</v>
      </c>
      <c r="N43" s="12">
        <v>0</v>
      </c>
      <c r="O43" s="12">
        <v>0</v>
      </c>
      <c r="P43" s="28">
        <v>0</v>
      </c>
      <c r="Q43" s="13">
        <v>0</v>
      </c>
      <c r="R43" s="11">
        <v>47</v>
      </c>
      <c r="S43" s="27">
        <v>0</v>
      </c>
      <c r="T43" s="12">
        <v>1734.3</v>
      </c>
      <c r="U43" s="27">
        <v>272</v>
      </c>
      <c r="V43" s="27">
        <v>0</v>
      </c>
      <c r="W43" s="12">
        <v>10036.799999999999</v>
      </c>
      <c r="X43" s="12">
        <v>187</v>
      </c>
      <c r="Y43" s="28">
        <v>0</v>
      </c>
      <c r="Z43" s="12">
        <v>6900.2999999999993</v>
      </c>
      <c r="AA43" s="27">
        <v>41</v>
      </c>
      <c r="AB43" s="27">
        <v>0</v>
      </c>
      <c r="AC43" s="12">
        <v>1512.9</v>
      </c>
      <c r="AD43" s="12">
        <v>17</v>
      </c>
      <c r="AE43" s="28">
        <v>0</v>
      </c>
      <c r="AF43" s="13">
        <v>627.29999999999995</v>
      </c>
      <c r="AG43" s="11">
        <v>35</v>
      </c>
      <c r="AH43" s="27">
        <v>315</v>
      </c>
      <c r="AI43" s="12">
        <v>1291.5</v>
      </c>
      <c r="AJ43" s="27">
        <v>282</v>
      </c>
      <c r="AK43" s="27">
        <v>2538</v>
      </c>
      <c r="AL43" s="12">
        <v>10405.799999999999</v>
      </c>
      <c r="AM43" s="12">
        <v>187</v>
      </c>
      <c r="AN43" s="28">
        <v>1683</v>
      </c>
      <c r="AO43" s="12">
        <v>6900.2999999999993</v>
      </c>
      <c r="AP43" s="27">
        <v>33</v>
      </c>
      <c r="AQ43" s="27">
        <v>297</v>
      </c>
      <c r="AR43" s="12">
        <v>1217.7</v>
      </c>
      <c r="AS43" s="12">
        <v>24</v>
      </c>
      <c r="AT43" s="28">
        <v>216</v>
      </c>
      <c r="AU43" s="13">
        <v>885.6</v>
      </c>
      <c r="AV43" s="11">
        <v>37</v>
      </c>
      <c r="AW43" s="27">
        <v>333</v>
      </c>
      <c r="AX43" s="12">
        <v>1365.3</v>
      </c>
      <c r="AY43" s="27">
        <v>197</v>
      </c>
      <c r="AZ43" s="27">
        <v>1773</v>
      </c>
      <c r="BA43" s="12">
        <v>7269.2999999999993</v>
      </c>
      <c r="BB43" s="12">
        <v>108</v>
      </c>
      <c r="BC43" s="28">
        <v>972</v>
      </c>
      <c r="BD43" s="12">
        <v>3985.2</v>
      </c>
      <c r="BE43" s="27">
        <v>35</v>
      </c>
      <c r="BF43" s="27">
        <v>315</v>
      </c>
      <c r="BG43" s="12">
        <v>1291.5</v>
      </c>
      <c r="BH43" s="12">
        <v>38</v>
      </c>
      <c r="BI43" s="28">
        <v>342</v>
      </c>
      <c r="BJ43" s="13">
        <v>1402.2</v>
      </c>
      <c r="BK43" s="34">
        <v>32</v>
      </c>
      <c r="BL43" s="35">
        <v>288</v>
      </c>
      <c r="BM43" s="36">
        <v>1180.8</v>
      </c>
      <c r="BN43" s="35">
        <v>309</v>
      </c>
      <c r="BO43" s="35">
        <v>2781</v>
      </c>
      <c r="BP43" s="36">
        <v>11402.099999999999</v>
      </c>
      <c r="BQ43" s="36">
        <v>129</v>
      </c>
      <c r="BR43" s="37">
        <v>1161</v>
      </c>
      <c r="BS43" s="36">
        <v>4760.0999999999995</v>
      </c>
      <c r="BT43" s="35">
        <v>59</v>
      </c>
      <c r="BU43" s="35">
        <v>531</v>
      </c>
      <c r="BV43" s="36">
        <v>2177.1</v>
      </c>
      <c r="BW43" s="36">
        <v>49</v>
      </c>
      <c r="BX43" s="37">
        <v>441</v>
      </c>
      <c r="BY43" s="38">
        <v>1808.1</v>
      </c>
      <c r="BZ43" s="34">
        <v>20</v>
      </c>
      <c r="CA43" s="35">
        <v>180</v>
      </c>
      <c r="CB43" s="36">
        <v>738</v>
      </c>
      <c r="CC43" s="35">
        <v>362</v>
      </c>
      <c r="CD43" s="35">
        <v>3258</v>
      </c>
      <c r="CE43" s="36">
        <v>13357.8</v>
      </c>
      <c r="CF43" s="36">
        <v>92</v>
      </c>
      <c r="CG43" s="37">
        <v>828</v>
      </c>
      <c r="CH43" s="36">
        <v>3394.8</v>
      </c>
      <c r="CI43" s="35">
        <v>34</v>
      </c>
      <c r="CJ43" s="35">
        <v>306</v>
      </c>
      <c r="CK43" s="36">
        <v>1254.5999999999999</v>
      </c>
      <c r="CL43" s="36">
        <v>33</v>
      </c>
      <c r="CM43" s="37">
        <v>297</v>
      </c>
      <c r="CN43" s="38">
        <v>1217.7</v>
      </c>
      <c r="CO43" s="34">
        <v>28</v>
      </c>
      <c r="CP43" s="35">
        <v>252</v>
      </c>
      <c r="CQ43" s="36">
        <v>1033.1999999999998</v>
      </c>
      <c r="CR43" s="12">
        <v>268</v>
      </c>
      <c r="CS43" s="12">
        <v>2412</v>
      </c>
      <c r="CT43" s="12">
        <v>9889.2000000000007</v>
      </c>
      <c r="CU43" s="36">
        <v>73</v>
      </c>
      <c r="CV43" s="37">
        <v>657</v>
      </c>
      <c r="CW43" s="36">
        <v>2693.7</v>
      </c>
      <c r="CX43" s="35">
        <v>0</v>
      </c>
      <c r="CY43" s="35">
        <v>0</v>
      </c>
      <c r="CZ43" s="36">
        <v>0</v>
      </c>
      <c r="DA43" s="36">
        <v>13</v>
      </c>
      <c r="DB43" s="37">
        <v>117</v>
      </c>
      <c r="DC43" s="37">
        <v>479.69999999999993</v>
      </c>
      <c r="DD43" s="34">
        <v>29</v>
      </c>
      <c r="DE43" s="35">
        <f>DD43*9</f>
        <v>261</v>
      </c>
      <c r="DF43" s="39">
        <v>1122.3</v>
      </c>
      <c r="DG43" s="12">
        <v>313</v>
      </c>
      <c r="DH43" s="12">
        <v>2817</v>
      </c>
      <c r="DI43" s="12">
        <v>10990.8</v>
      </c>
      <c r="DJ43" s="40">
        <v>100</v>
      </c>
      <c r="DK43" s="37">
        <v>900</v>
      </c>
      <c r="DL43" s="36">
        <v>3676.5</v>
      </c>
      <c r="DM43" s="35">
        <v>48</v>
      </c>
      <c r="DN43" s="35">
        <v>432</v>
      </c>
      <c r="DO43" s="36">
        <v>1776.2169718854784</v>
      </c>
      <c r="DP43" s="36">
        <v>23</v>
      </c>
      <c r="DQ43" s="37">
        <v>207</v>
      </c>
      <c r="DR43" s="37">
        <v>851.103965695125</v>
      </c>
      <c r="DS43" s="11">
        <v>29</v>
      </c>
      <c r="DT43" s="35">
        <v>261</v>
      </c>
      <c r="DU43" s="36">
        <v>1073.1310871808098</v>
      </c>
      <c r="DV43" s="12">
        <v>284</v>
      </c>
      <c r="DW43" s="12">
        <v>2556</v>
      </c>
      <c r="DX43" s="12">
        <v>11582.414837503224</v>
      </c>
      <c r="DY43" s="40">
        <v>95</v>
      </c>
      <c r="DZ43" s="37">
        <v>855</v>
      </c>
      <c r="EA43" s="36">
        <v>3700.4520247614132</v>
      </c>
      <c r="EB43" s="36">
        <v>7</v>
      </c>
      <c r="EC43" s="36">
        <v>63</v>
      </c>
      <c r="ED43" s="36">
        <v>270.89999999999998</v>
      </c>
      <c r="EE43" s="36">
        <v>29</v>
      </c>
      <c r="EF43" s="37">
        <v>261</v>
      </c>
      <c r="EG43" s="38">
        <v>1122.3</v>
      </c>
      <c r="EH43" s="41">
        <v>21</v>
      </c>
      <c r="EI43" s="42">
        <v>189</v>
      </c>
      <c r="EJ43" s="37">
        <v>812.69999999999993</v>
      </c>
      <c r="EK43" s="36">
        <v>399</v>
      </c>
      <c r="EL43" s="36">
        <v>3591</v>
      </c>
      <c r="EM43" s="36">
        <v>15441.3</v>
      </c>
      <c r="EN43" s="36">
        <v>123</v>
      </c>
      <c r="EO43" s="36">
        <v>1107</v>
      </c>
      <c r="EP43" s="36">
        <v>4760.0999999999995</v>
      </c>
      <c r="EQ43" s="36">
        <v>62</v>
      </c>
      <c r="ER43" s="36">
        <v>558</v>
      </c>
      <c r="ES43" s="36">
        <v>2399.3999999999996</v>
      </c>
      <c r="ET43" s="36">
        <v>35</v>
      </c>
      <c r="EU43" s="36">
        <v>315</v>
      </c>
      <c r="EV43" s="36">
        <v>1354.4999999999998</v>
      </c>
      <c r="EW43" s="41">
        <v>20</v>
      </c>
      <c r="EX43" s="42">
        <v>180</v>
      </c>
      <c r="EY43" s="37">
        <v>774</v>
      </c>
      <c r="EZ43" s="36">
        <v>747</v>
      </c>
      <c r="FA43" s="36">
        <v>6723</v>
      </c>
      <c r="FB43" s="36">
        <v>28908.899999999994</v>
      </c>
      <c r="FC43" s="36">
        <v>91</v>
      </c>
      <c r="FD43" s="36">
        <v>819</v>
      </c>
      <c r="FE43" s="36">
        <v>3521.6999999999994</v>
      </c>
      <c r="FF43" s="36">
        <v>42</v>
      </c>
      <c r="FG43" s="36">
        <v>378</v>
      </c>
      <c r="FH43" s="36">
        <v>1625.3999999999999</v>
      </c>
      <c r="FI43" s="36">
        <v>33</v>
      </c>
      <c r="FJ43" s="36">
        <v>297</v>
      </c>
      <c r="FK43" s="37">
        <v>1277.0999999999999</v>
      </c>
      <c r="FL43" s="41">
        <v>23</v>
      </c>
      <c r="FM43" s="42">
        <v>207</v>
      </c>
      <c r="FN43" s="36">
        <v>890.09999999999991</v>
      </c>
      <c r="FO43" s="36">
        <v>540</v>
      </c>
      <c r="FP43" s="36">
        <v>4860</v>
      </c>
      <c r="FQ43" s="36">
        <v>20898</v>
      </c>
      <c r="FR43" s="36">
        <v>88</v>
      </c>
      <c r="FS43" s="36">
        <v>792</v>
      </c>
      <c r="FT43" s="36">
        <v>3405.5999999999995</v>
      </c>
      <c r="FU43" s="36">
        <v>25</v>
      </c>
      <c r="FV43" s="36">
        <v>225</v>
      </c>
      <c r="FW43" s="36">
        <v>967.49999999999989</v>
      </c>
      <c r="FX43" s="36">
        <v>19</v>
      </c>
      <c r="FY43" s="36">
        <v>171</v>
      </c>
      <c r="FZ43" s="38">
        <v>735.3</v>
      </c>
    </row>
    <row r="44" spans="1:182" s="2" customFormat="1" ht="13" x14ac:dyDescent="0.3">
      <c r="A44" s="7" t="s">
        <v>23</v>
      </c>
      <c r="B44" s="16" t="s">
        <v>24</v>
      </c>
      <c r="C44" s="11">
        <v>0</v>
      </c>
      <c r="D44" s="27">
        <v>0</v>
      </c>
      <c r="E44" s="12">
        <v>0</v>
      </c>
      <c r="F44" s="27">
        <v>0</v>
      </c>
      <c r="G44" s="27">
        <v>1741</v>
      </c>
      <c r="H44" s="12">
        <v>7138.0999999999995</v>
      </c>
      <c r="I44" s="12">
        <v>0</v>
      </c>
      <c r="J44" s="28">
        <v>499</v>
      </c>
      <c r="K44" s="12">
        <v>2045.8999999999999</v>
      </c>
      <c r="L44" s="27">
        <v>0</v>
      </c>
      <c r="M44" s="27">
        <v>0</v>
      </c>
      <c r="N44" s="12">
        <v>0</v>
      </c>
      <c r="O44" s="12">
        <v>0</v>
      </c>
      <c r="P44" s="28">
        <v>0</v>
      </c>
      <c r="Q44" s="13">
        <v>0</v>
      </c>
      <c r="R44" s="11">
        <v>0</v>
      </c>
      <c r="S44" s="27">
        <v>0</v>
      </c>
      <c r="T44" s="12">
        <v>0</v>
      </c>
      <c r="U44" s="27">
        <v>0</v>
      </c>
      <c r="V44" s="27">
        <v>585</v>
      </c>
      <c r="W44" s="12">
        <v>2398.5</v>
      </c>
      <c r="X44" s="12">
        <v>0</v>
      </c>
      <c r="Y44" s="28">
        <v>153</v>
      </c>
      <c r="Z44" s="12">
        <v>627.29999999999995</v>
      </c>
      <c r="AA44" s="27">
        <v>0</v>
      </c>
      <c r="AB44" s="27">
        <v>0</v>
      </c>
      <c r="AC44" s="12">
        <v>0</v>
      </c>
      <c r="AD44" s="12">
        <v>0</v>
      </c>
      <c r="AE44" s="28">
        <v>0</v>
      </c>
      <c r="AF44" s="13">
        <v>0</v>
      </c>
      <c r="AG44" s="11">
        <v>0</v>
      </c>
      <c r="AH44" s="27">
        <v>0</v>
      </c>
      <c r="AI44" s="28">
        <v>0</v>
      </c>
      <c r="AJ44" s="12">
        <v>0</v>
      </c>
      <c r="AK44" s="27">
        <v>0</v>
      </c>
      <c r="AL44" s="28">
        <v>0</v>
      </c>
      <c r="AM44" s="12">
        <v>0</v>
      </c>
      <c r="AN44" s="27">
        <v>0</v>
      </c>
      <c r="AO44" s="12">
        <v>0</v>
      </c>
      <c r="AP44" s="12">
        <v>0</v>
      </c>
      <c r="AQ44" s="27">
        <v>0</v>
      </c>
      <c r="AR44" s="12">
        <v>0</v>
      </c>
      <c r="AS44" s="12">
        <v>0</v>
      </c>
      <c r="AT44" s="28">
        <v>0</v>
      </c>
      <c r="AU44" s="13">
        <v>0</v>
      </c>
      <c r="AV44" s="11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27">
        <v>0</v>
      </c>
      <c r="BD44" s="12">
        <v>0</v>
      </c>
      <c r="BE44" s="12">
        <v>0</v>
      </c>
      <c r="BF44" s="27">
        <v>0</v>
      </c>
      <c r="BG44" s="12">
        <v>0</v>
      </c>
      <c r="BH44" s="12">
        <v>0</v>
      </c>
      <c r="BI44" s="28">
        <v>0</v>
      </c>
      <c r="BJ44" s="13">
        <v>0</v>
      </c>
      <c r="BK44" s="34">
        <v>0</v>
      </c>
      <c r="BL44" s="35">
        <v>0</v>
      </c>
      <c r="BM44" s="36">
        <v>0</v>
      </c>
      <c r="BN44" s="35">
        <v>0</v>
      </c>
      <c r="BO44" s="35">
        <v>0</v>
      </c>
      <c r="BP44" s="36">
        <v>0</v>
      </c>
      <c r="BQ44" s="36">
        <v>0</v>
      </c>
      <c r="BR44" s="35">
        <v>0</v>
      </c>
      <c r="BS44" s="36">
        <v>0</v>
      </c>
      <c r="BT44" s="36">
        <v>0</v>
      </c>
      <c r="BU44" s="35">
        <v>0</v>
      </c>
      <c r="BV44" s="36">
        <v>0</v>
      </c>
      <c r="BW44" s="36">
        <v>0</v>
      </c>
      <c r="BX44" s="37">
        <v>0</v>
      </c>
      <c r="BY44" s="38">
        <v>0</v>
      </c>
      <c r="BZ44" s="34">
        <v>0</v>
      </c>
      <c r="CA44" s="35">
        <v>0</v>
      </c>
      <c r="CB44" s="36">
        <v>0</v>
      </c>
      <c r="CC44" s="35">
        <v>0</v>
      </c>
      <c r="CD44" s="35">
        <v>0</v>
      </c>
      <c r="CE44" s="36">
        <v>0</v>
      </c>
      <c r="CF44" s="36">
        <v>0</v>
      </c>
      <c r="CG44" s="37">
        <v>0</v>
      </c>
      <c r="CH44" s="36">
        <v>0</v>
      </c>
      <c r="CI44" s="36">
        <v>0</v>
      </c>
      <c r="CJ44" s="35">
        <v>0</v>
      </c>
      <c r="CK44" s="36">
        <v>0</v>
      </c>
      <c r="CL44" s="36">
        <v>0</v>
      </c>
      <c r="CM44" s="37">
        <v>0</v>
      </c>
      <c r="CN44" s="38">
        <v>0</v>
      </c>
      <c r="CO44" s="34">
        <v>0</v>
      </c>
      <c r="CP44" s="35">
        <v>0</v>
      </c>
      <c r="CQ44" s="36">
        <v>0</v>
      </c>
      <c r="CR44" s="12">
        <v>0</v>
      </c>
      <c r="CS44" s="12">
        <v>0</v>
      </c>
      <c r="CT44" s="12">
        <v>0</v>
      </c>
      <c r="CU44" s="36">
        <v>0</v>
      </c>
      <c r="CV44" s="37">
        <v>0</v>
      </c>
      <c r="CW44" s="36">
        <v>0</v>
      </c>
      <c r="CX44" s="36">
        <v>0</v>
      </c>
      <c r="CY44" s="35">
        <v>0</v>
      </c>
      <c r="CZ44" s="36">
        <v>0</v>
      </c>
      <c r="DA44" s="36">
        <v>0</v>
      </c>
      <c r="DB44" s="37">
        <v>0</v>
      </c>
      <c r="DC44" s="37">
        <v>0</v>
      </c>
      <c r="DD44" s="34"/>
      <c r="DE44" s="35"/>
      <c r="DF44" s="4"/>
      <c r="DG44" s="12"/>
      <c r="DH44" s="12"/>
      <c r="DJ44" s="40"/>
      <c r="DK44" s="37"/>
      <c r="DM44" s="36"/>
      <c r="DN44" s="35"/>
      <c r="DO44" s="36"/>
      <c r="DP44" s="36"/>
      <c r="DQ44" s="37"/>
      <c r="DR44" s="37"/>
      <c r="DS44" s="43"/>
      <c r="DT44" s="44"/>
      <c r="DU44" s="44"/>
      <c r="DV44" s="44"/>
      <c r="DW44" s="44"/>
      <c r="DX44" s="12"/>
      <c r="DY44" s="44"/>
      <c r="DZ44" s="44"/>
      <c r="EA44" s="36"/>
      <c r="EB44" s="44"/>
      <c r="EC44" s="44"/>
      <c r="ED44" s="44"/>
      <c r="EE44" s="44"/>
      <c r="EF44" s="44"/>
      <c r="EG44" s="45"/>
      <c r="EH44" s="4"/>
      <c r="EI44" s="4"/>
      <c r="EK44" s="46"/>
      <c r="EM44" s="47"/>
      <c r="EQ44" s="36"/>
      <c r="ER44" s="36"/>
      <c r="ES44" s="36"/>
      <c r="ET44" s="36"/>
      <c r="EU44" s="36"/>
      <c r="EV44" s="36"/>
      <c r="EW44" s="4"/>
      <c r="EX44" s="4"/>
      <c r="EZ44" s="46"/>
      <c r="FB44" s="47"/>
      <c r="FF44" s="36"/>
      <c r="FG44" s="36"/>
      <c r="FH44" s="36"/>
      <c r="FI44" s="36"/>
      <c r="FJ44" s="36"/>
      <c r="FK44" s="37"/>
      <c r="FL44" s="3"/>
      <c r="FM44" s="4"/>
      <c r="FN44" s="47"/>
      <c r="FO44" s="46"/>
      <c r="FQ44" s="47"/>
      <c r="FU44" s="36"/>
      <c r="FV44" s="36"/>
      <c r="FW44" s="36"/>
      <c r="FX44" s="36"/>
      <c r="FY44" s="36"/>
      <c r="FZ44" s="38"/>
    </row>
    <row r="45" spans="1:182" s="2" customFormat="1" ht="13" x14ac:dyDescent="0.3">
      <c r="A45" s="7">
        <v>9</v>
      </c>
      <c r="B45" s="16" t="s">
        <v>25</v>
      </c>
      <c r="C45" s="11">
        <v>3443</v>
      </c>
      <c r="D45" s="27">
        <v>1721.5</v>
      </c>
      <c r="E45" s="12">
        <v>7230.3000000000011</v>
      </c>
      <c r="F45" s="27">
        <v>11749</v>
      </c>
      <c r="G45" s="27">
        <v>5874.5</v>
      </c>
      <c r="H45" s="12">
        <v>24672.9</v>
      </c>
      <c r="I45" s="12">
        <v>6786</v>
      </c>
      <c r="J45" s="28">
        <v>3393</v>
      </c>
      <c r="K45" s="12">
        <v>14250.600000000002</v>
      </c>
      <c r="L45" s="27">
        <v>2964</v>
      </c>
      <c r="M45" s="27">
        <v>1482</v>
      </c>
      <c r="N45" s="12">
        <v>6224.4000000000005</v>
      </c>
      <c r="O45" s="12">
        <v>6818</v>
      </c>
      <c r="P45" s="28">
        <v>3409</v>
      </c>
      <c r="Q45" s="13">
        <v>14317.8</v>
      </c>
      <c r="R45" s="11">
        <v>3078</v>
      </c>
      <c r="S45" s="27">
        <v>1539</v>
      </c>
      <c r="T45" s="12">
        <v>6463.8</v>
      </c>
      <c r="U45" s="27">
        <v>10957</v>
      </c>
      <c r="V45" s="27">
        <v>5478.5</v>
      </c>
      <c r="W45" s="12">
        <v>23009.7</v>
      </c>
      <c r="X45" s="12">
        <v>6160</v>
      </c>
      <c r="Y45" s="28">
        <v>3080</v>
      </c>
      <c r="Z45" s="12">
        <v>12936</v>
      </c>
      <c r="AA45" s="27">
        <v>2802</v>
      </c>
      <c r="AB45" s="27">
        <v>1401</v>
      </c>
      <c r="AC45" s="12">
        <v>5884.2000000000007</v>
      </c>
      <c r="AD45" s="12">
        <v>5694</v>
      </c>
      <c r="AE45" s="28">
        <v>2847</v>
      </c>
      <c r="AF45" s="13">
        <v>11957.400000000001</v>
      </c>
      <c r="AG45" s="11">
        <v>3011</v>
      </c>
      <c r="AH45" s="27">
        <v>1505.5</v>
      </c>
      <c r="AI45" s="12">
        <v>6323.1</v>
      </c>
      <c r="AJ45" s="27">
        <v>12343</v>
      </c>
      <c r="AK45" s="27">
        <v>6171.5</v>
      </c>
      <c r="AL45" s="12">
        <v>25920.300000000003</v>
      </c>
      <c r="AM45" s="12">
        <v>6603</v>
      </c>
      <c r="AN45" s="28">
        <v>3301.5</v>
      </c>
      <c r="AO45" s="12">
        <v>13866.300000000001</v>
      </c>
      <c r="AP45" s="27">
        <v>2880</v>
      </c>
      <c r="AQ45" s="27">
        <v>1440</v>
      </c>
      <c r="AR45" s="12">
        <v>6048</v>
      </c>
      <c r="AS45" s="12">
        <v>6720</v>
      </c>
      <c r="AT45" s="28">
        <v>3360</v>
      </c>
      <c r="AU45" s="13">
        <v>14112</v>
      </c>
      <c r="AV45" s="11">
        <v>3367</v>
      </c>
      <c r="AW45" s="27">
        <v>1683.5</v>
      </c>
      <c r="AX45" s="28">
        <v>7070.7000000000007</v>
      </c>
      <c r="AY45" s="12">
        <v>12386</v>
      </c>
      <c r="AZ45" s="27">
        <v>6193</v>
      </c>
      <c r="BA45" s="12">
        <v>26010.600000000002</v>
      </c>
      <c r="BB45" s="12">
        <v>7169</v>
      </c>
      <c r="BC45" s="28">
        <v>3584.5</v>
      </c>
      <c r="BD45" s="12">
        <v>15054.900000000001</v>
      </c>
      <c r="BE45" s="27">
        <v>3260</v>
      </c>
      <c r="BF45" s="27">
        <v>1630</v>
      </c>
      <c r="BG45" s="12">
        <v>6846</v>
      </c>
      <c r="BH45" s="12">
        <v>6506</v>
      </c>
      <c r="BI45" s="28">
        <v>3253</v>
      </c>
      <c r="BJ45" s="13">
        <v>13662.6</v>
      </c>
      <c r="BK45" s="34">
        <v>2306</v>
      </c>
      <c r="BL45" s="35">
        <v>1153</v>
      </c>
      <c r="BM45" s="37">
        <v>4842.6000000000004</v>
      </c>
      <c r="BN45" s="36">
        <v>10129</v>
      </c>
      <c r="BO45" s="35">
        <v>5064.5</v>
      </c>
      <c r="BP45" s="36">
        <v>21270.9</v>
      </c>
      <c r="BQ45" s="36">
        <v>5284</v>
      </c>
      <c r="BR45" s="37">
        <v>2642</v>
      </c>
      <c r="BS45" s="36">
        <v>11096.400000000001</v>
      </c>
      <c r="BT45" s="35">
        <v>2096</v>
      </c>
      <c r="BU45" s="35">
        <v>1048</v>
      </c>
      <c r="BV45" s="36">
        <v>4401.6000000000004</v>
      </c>
      <c r="BW45" s="36">
        <v>4741</v>
      </c>
      <c r="BX45" s="37">
        <v>2370.5</v>
      </c>
      <c r="BY45" s="38">
        <v>9956.1</v>
      </c>
      <c r="BZ45" s="34">
        <v>1952</v>
      </c>
      <c r="CA45" s="35">
        <v>976</v>
      </c>
      <c r="CB45" s="36">
        <v>4099.2000000000007</v>
      </c>
      <c r="CC45" s="35">
        <v>8853</v>
      </c>
      <c r="CD45" s="35">
        <v>4426.5</v>
      </c>
      <c r="CE45" s="36">
        <v>18591.300000000003</v>
      </c>
      <c r="CF45" s="36">
        <v>4852</v>
      </c>
      <c r="CG45" s="35">
        <v>2426</v>
      </c>
      <c r="CH45" s="36">
        <v>10189.200000000001</v>
      </c>
      <c r="CI45" s="36">
        <v>1961</v>
      </c>
      <c r="CJ45" s="35">
        <v>980.5</v>
      </c>
      <c r="CK45" s="36">
        <v>4118.1000000000004</v>
      </c>
      <c r="CL45" s="36">
        <v>4709</v>
      </c>
      <c r="CM45" s="37">
        <v>2354.5</v>
      </c>
      <c r="CN45" s="38">
        <v>9888.9000000000015</v>
      </c>
      <c r="CO45" s="34">
        <v>2233</v>
      </c>
      <c r="CP45" s="35">
        <v>1116.5</v>
      </c>
      <c r="CQ45" s="36">
        <v>4689.3</v>
      </c>
      <c r="CR45" s="12">
        <v>8940</v>
      </c>
      <c r="CS45" s="12">
        <v>4470</v>
      </c>
      <c r="CT45" s="12">
        <v>18774</v>
      </c>
      <c r="CU45" s="36">
        <v>4950</v>
      </c>
      <c r="CV45" s="37">
        <v>2475</v>
      </c>
      <c r="CW45" s="36">
        <v>10395</v>
      </c>
      <c r="CX45" s="36">
        <v>2070</v>
      </c>
      <c r="CY45" s="35">
        <v>1035</v>
      </c>
      <c r="CZ45" s="36">
        <v>4347</v>
      </c>
      <c r="DA45" s="36">
        <v>4758</v>
      </c>
      <c r="DB45" s="37">
        <v>2379</v>
      </c>
      <c r="DC45" s="37">
        <v>9991.7999999999993</v>
      </c>
      <c r="DD45" s="34">
        <v>2108</v>
      </c>
      <c r="DE45" s="35">
        <f>DD45*0.5</f>
        <v>1054</v>
      </c>
      <c r="DF45" s="48">
        <v>4534.2000000000007</v>
      </c>
      <c r="DG45" s="12">
        <v>9893</v>
      </c>
      <c r="DH45" s="12">
        <v>4946.5</v>
      </c>
      <c r="DI45" s="12">
        <v>16911.400000000001</v>
      </c>
      <c r="DJ45" s="40">
        <v>5267</v>
      </c>
      <c r="DK45" s="37">
        <v>2633.5</v>
      </c>
      <c r="DL45" s="36">
        <v>9077.2000000000007</v>
      </c>
      <c r="DM45" s="36">
        <v>2048</v>
      </c>
      <c r="DN45" s="35">
        <v>1024</v>
      </c>
      <c r="DO45" s="36">
        <v>4210.2920815063198</v>
      </c>
      <c r="DP45" s="36">
        <v>5045</v>
      </c>
      <c r="DQ45" s="37">
        <v>2522.5</v>
      </c>
      <c r="DR45" s="37">
        <v>10371.544702734074</v>
      </c>
      <c r="DS45" s="11">
        <v>2061</v>
      </c>
      <c r="DT45" s="35">
        <v>1030.5</v>
      </c>
      <c r="DU45" s="35">
        <v>4333.6404823317007</v>
      </c>
      <c r="DV45" s="12">
        <v>7687</v>
      </c>
      <c r="DW45" s="12">
        <v>3843.5</v>
      </c>
      <c r="DX45" s="12">
        <v>20338.095489424813</v>
      </c>
      <c r="DY45" s="40">
        <v>4126</v>
      </c>
      <c r="DZ45" s="37">
        <v>2063</v>
      </c>
      <c r="EA45" s="36">
        <v>10827.933785787982</v>
      </c>
      <c r="EB45" s="36">
        <v>1677</v>
      </c>
      <c r="EC45" s="36">
        <v>838.5</v>
      </c>
      <c r="ED45" s="36">
        <v>3689.4000000000005</v>
      </c>
      <c r="EE45" s="36">
        <v>3678</v>
      </c>
      <c r="EF45" s="36">
        <v>1839</v>
      </c>
      <c r="EG45" s="38">
        <v>8091.6</v>
      </c>
      <c r="EH45" s="41">
        <v>2487</v>
      </c>
      <c r="EI45" s="49">
        <v>1243.5</v>
      </c>
      <c r="EJ45" s="50">
        <v>5471.4000000000005</v>
      </c>
      <c r="EK45" s="36">
        <v>10101</v>
      </c>
      <c r="EL45" s="36">
        <v>5050.5</v>
      </c>
      <c r="EM45" s="36">
        <v>22222.2</v>
      </c>
      <c r="EN45" s="36">
        <v>5249</v>
      </c>
      <c r="EO45" s="36">
        <v>2624.5</v>
      </c>
      <c r="EP45" s="36">
        <v>11547.800000000001</v>
      </c>
      <c r="EQ45" s="36">
        <v>2453</v>
      </c>
      <c r="ER45" s="36">
        <v>1226.5</v>
      </c>
      <c r="ES45" s="36">
        <v>5396.6</v>
      </c>
      <c r="ET45" s="36">
        <v>5055</v>
      </c>
      <c r="EU45" s="36">
        <v>2527.5</v>
      </c>
      <c r="EV45" s="36">
        <v>11121</v>
      </c>
      <c r="EW45" s="41">
        <v>2383</v>
      </c>
      <c r="EX45" s="49">
        <v>1191.5</v>
      </c>
      <c r="EY45" s="50">
        <v>5242.6000000000004</v>
      </c>
      <c r="EZ45" s="36">
        <v>9858</v>
      </c>
      <c r="FA45" s="36">
        <v>4929</v>
      </c>
      <c r="FB45" s="36">
        <v>21687.600000000002</v>
      </c>
      <c r="FC45" s="36">
        <v>5260</v>
      </c>
      <c r="FD45" s="36">
        <v>2630</v>
      </c>
      <c r="FE45" s="36">
        <v>11572.000000000002</v>
      </c>
      <c r="FF45" s="36">
        <v>2478</v>
      </c>
      <c r="FG45" s="36">
        <v>1239</v>
      </c>
      <c r="FH45" s="36">
        <v>5451.6</v>
      </c>
      <c r="FI45" s="36">
        <v>4834</v>
      </c>
      <c r="FJ45" s="36">
        <v>2417</v>
      </c>
      <c r="FK45" s="37">
        <v>10634.800000000001</v>
      </c>
      <c r="FL45" s="34">
        <v>3108</v>
      </c>
      <c r="FM45" s="36">
        <v>1554</v>
      </c>
      <c r="FN45" s="36">
        <v>6837.6</v>
      </c>
      <c r="FO45" s="36">
        <v>10759</v>
      </c>
      <c r="FP45" s="36">
        <v>5379.5</v>
      </c>
      <c r="FQ45" s="36">
        <v>23669.800000000003</v>
      </c>
      <c r="FR45" s="36">
        <v>6210</v>
      </c>
      <c r="FS45" s="36">
        <v>3105</v>
      </c>
      <c r="FT45" s="36">
        <v>13662</v>
      </c>
      <c r="FU45" s="36">
        <v>2565</v>
      </c>
      <c r="FV45" s="36">
        <v>1282.5</v>
      </c>
      <c r="FW45" s="36">
        <v>5643</v>
      </c>
      <c r="FX45" s="36">
        <v>5572</v>
      </c>
      <c r="FY45" s="36">
        <v>2786</v>
      </c>
      <c r="FZ45" s="38">
        <v>12258.400000000001</v>
      </c>
    </row>
    <row r="46" spans="1:182" s="2" customFormat="1" ht="13.5" thickBot="1" x14ac:dyDescent="0.35">
      <c r="A46" s="142" t="s">
        <v>26</v>
      </c>
      <c r="B46" s="143"/>
      <c r="C46" s="18">
        <f>SUM(C33:C43,C45)</f>
        <v>247863</v>
      </c>
      <c r="D46" s="19">
        <f>SUM(D33:D45)</f>
        <v>349411.5</v>
      </c>
      <c r="E46" s="19">
        <f>SUM(E33:E45)</f>
        <v>1432827.7999999998</v>
      </c>
      <c r="F46" s="29">
        <f>SUM(F33:F43,F45)</f>
        <v>412332</v>
      </c>
      <c r="G46" s="19">
        <f>SUM(G33:G45)</f>
        <v>585327.5</v>
      </c>
      <c r="H46" s="19">
        <f>SUM(H33:H45)</f>
        <v>2400538.0999999996</v>
      </c>
      <c r="I46" s="18">
        <f>SUM(I33:I43,I45)</f>
        <v>290847</v>
      </c>
      <c r="J46" s="19">
        <f>SUM(J33:J45)</f>
        <v>410940.5</v>
      </c>
      <c r="K46" s="19">
        <f>SUM(K33:K45)</f>
        <v>1685273.4</v>
      </c>
      <c r="L46" s="29">
        <f>SUM(L33:L43,L45)</f>
        <v>199398</v>
      </c>
      <c r="M46" s="19">
        <f>SUM(M33:M45)</f>
        <v>287814</v>
      </c>
      <c r="N46" s="19">
        <f>SUM(N33:N45)</f>
        <v>1180238</v>
      </c>
      <c r="O46" s="18">
        <f>SUM(O33:O43,O45)</f>
        <v>293576</v>
      </c>
      <c r="P46" s="19">
        <f>SUM(P33:P45)</f>
        <v>381444</v>
      </c>
      <c r="Q46" s="19">
        <f>SUM(Q33:Q45)</f>
        <v>1564324.4</v>
      </c>
      <c r="R46" s="18">
        <f>SUM(R33:R43,R45)</f>
        <v>218001</v>
      </c>
      <c r="S46" s="19">
        <f>SUM(S33:S45)</f>
        <v>309490.5</v>
      </c>
      <c r="T46" s="19">
        <f>SUM(T33:T45)</f>
        <v>1288999.8</v>
      </c>
      <c r="U46" s="29">
        <f>SUM(U33:U43,U45)</f>
        <v>377668</v>
      </c>
      <c r="V46" s="19">
        <f>SUM(V33:V45)</f>
        <v>532294</v>
      </c>
      <c r="W46" s="19">
        <f>SUM(W33:W45)</f>
        <v>2209287.9000000004</v>
      </c>
      <c r="X46" s="18">
        <f>SUM(X33:X43,X45)</f>
        <v>266391</v>
      </c>
      <c r="Y46" s="19">
        <f>SUM(Y33:Y45)</f>
        <v>371711</v>
      </c>
      <c r="Z46" s="19">
        <f>SUM(Z33:Z45)</f>
        <v>1563411.2000000002</v>
      </c>
      <c r="AA46" s="29">
        <f>SUM(AA33:AA43,AA45)</f>
        <v>182632</v>
      </c>
      <c r="AB46" s="19">
        <f>SUM(AB33:AB45)</f>
        <v>264931.5</v>
      </c>
      <c r="AC46" s="19">
        <f>SUM(AC33:AC45)</f>
        <v>1110544.6999999997</v>
      </c>
      <c r="AD46" s="18">
        <f>SUM(AD33:AD43,AD45)</f>
        <v>265683</v>
      </c>
      <c r="AE46" s="19">
        <f>SUM(AE33:AE45)</f>
        <v>346541.5</v>
      </c>
      <c r="AF46" s="20">
        <f>SUM(AF33:AF45)</f>
        <v>1443503.7000000002</v>
      </c>
      <c r="AG46" s="18">
        <f>SUM(AG33:AG43,AG45)</f>
        <v>193753</v>
      </c>
      <c r="AH46" s="19">
        <f>SUM(AH33:AH45)</f>
        <v>312144</v>
      </c>
      <c r="AI46" s="19">
        <f>SUM(AI33:AI45)</f>
        <v>1279993.4000000001</v>
      </c>
      <c r="AJ46" s="29">
        <f>SUM(AJ33:AJ43,AJ45)</f>
        <v>395515</v>
      </c>
      <c r="AK46" s="19">
        <f>SUM(AK33:AK45)</f>
        <v>594734</v>
      </c>
      <c r="AL46" s="51">
        <f>SUM(AL33:AL45)</f>
        <v>2439138.7999999989</v>
      </c>
      <c r="AM46" s="19">
        <f>SUM(AM33:AM43,AM45)</f>
        <v>261395</v>
      </c>
      <c r="AN46" s="19">
        <f>SUM(AN33:AN45)</f>
        <v>400047</v>
      </c>
      <c r="AO46" s="19">
        <f>SUM(AO33:AO45)</f>
        <v>1640594.7</v>
      </c>
      <c r="AP46" s="29">
        <f>SUM(AP33:AP43,AP45)</f>
        <v>173408</v>
      </c>
      <c r="AQ46" s="19">
        <f>SUM(AQ33:AQ45)</f>
        <v>282568</v>
      </c>
      <c r="AR46" s="51">
        <f>SUM(AR33:AR45)</f>
        <v>1158714.3999999997</v>
      </c>
      <c r="AS46" s="19">
        <f>SUM(AS33:AS43,AS45)</f>
        <v>272124</v>
      </c>
      <c r="AT46" s="19">
        <f>SUM(AT33:AT45)</f>
        <v>375753.5</v>
      </c>
      <c r="AU46" s="20">
        <f>SUM(AU33:AU45)</f>
        <v>1540990.0000000002</v>
      </c>
      <c r="AV46" s="18">
        <f>SUM(AV33:AV43,AV45)</f>
        <v>190112</v>
      </c>
      <c r="AW46" s="19">
        <f>SUM(AW33:AW45)</f>
        <v>289913.5</v>
      </c>
      <c r="AX46" s="19">
        <f>SUM(AX33:AX45)</f>
        <v>1188862.5</v>
      </c>
      <c r="AY46" s="29">
        <f>SUM(AY33:AY43,AY45)</f>
        <v>383565</v>
      </c>
      <c r="AZ46" s="19">
        <f>SUM(AZ33:AZ45)</f>
        <v>552734.5</v>
      </c>
      <c r="BA46" s="51">
        <f>SUM(BA33:BA45)</f>
        <v>2266924.7999999998</v>
      </c>
      <c r="BB46" s="19">
        <f>SUM(BB33:BB43,BB45)</f>
        <v>270053</v>
      </c>
      <c r="BC46" s="19">
        <f>SUM(BC33:BC45)</f>
        <v>395210.5</v>
      </c>
      <c r="BD46" s="19">
        <f>SUM(BD33:BD45)</f>
        <v>1620789.4999999995</v>
      </c>
      <c r="BE46" s="29">
        <f>SUM(BE33:BE43,BE45)</f>
        <v>172855</v>
      </c>
      <c r="BF46" s="19">
        <f>SUM(BF33:BF45)</f>
        <v>264532.5</v>
      </c>
      <c r="BG46" s="51">
        <f>SUM(BG33:BG45)</f>
        <v>1084786.3999999999</v>
      </c>
      <c r="BH46" s="19">
        <f>SUM(BH33:BH43,BH45)</f>
        <v>266590</v>
      </c>
      <c r="BI46" s="19">
        <f>SUM(BI33:BI45)</f>
        <v>356364.5</v>
      </c>
      <c r="BJ46" s="20">
        <f>SUM(BJ33:BJ45)</f>
        <v>1461468.2</v>
      </c>
      <c r="BK46" s="18">
        <f>SUM(BK33:BK43,BK45)</f>
        <v>167984</v>
      </c>
      <c r="BL46" s="19">
        <f>SUM(BL33:BL45)</f>
        <v>275605.5</v>
      </c>
      <c r="BM46" s="19">
        <f>SUM(BM33:BM45)</f>
        <v>1130140.3</v>
      </c>
      <c r="BN46" s="29">
        <f>SUM(BN33:BN43,BN45)</f>
        <v>367436</v>
      </c>
      <c r="BO46" s="19">
        <f>SUM(BO33:BO45)</f>
        <v>563094</v>
      </c>
      <c r="BP46" s="51">
        <f>SUM(BP33:BP45)</f>
        <v>2309280.5999999996</v>
      </c>
      <c r="BQ46" s="19">
        <f>SUM(BQ33:BQ43,BQ45)</f>
        <v>246787</v>
      </c>
      <c r="BR46" s="19">
        <f>SUM(BR33:BR45)</f>
        <v>382434</v>
      </c>
      <c r="BS46" s="19">
        <f>SUM(BS33:BS45)</f>
        <v>1568307.5999999999</v>
      </c>
      <c r="BT46" s="29">
        <f>SUM(BT33:BT43,BT45)</f>
        <v>159431</v>
      </c>
      <c r="BU46" s="19">
        <f>SUM(BU33:BU45)</f>
        <v>260108</v>
      </c>
      <c r="BV46" s="51">
        <f>SUM(BV33:BV45)</f>
        <v>1066588.0000000002</v>
      </c>
      <c r="BW46" s="19">
        <f>SUM(BW33:BW43,BW45)</f>
        <v>256903</v>
      </c>
      <c r="BX46" s="19">
        <f>SUM(BX33:BX45)</f>
        <v>357854</v>
      </c>
      <c r="BY46" s="20">
        <f>SUM(BY33:BY45)</f>
        <v>1467486.6999999997</v>
      </c>
      <c r="BZ46" s="18">
        <f>SUM(BZ33:BZ43,BZ45)</f>
        <v>157811</v>
      </c>
      <c r="CA46" s="19">
        <f>SUM(CA33:CA45)</f>
        <v>258544.5</v>
      </c>
      <c r="CB46" s="19">
        <f>SUM(CB33:CB45)</f>
        <v>1060169.8999999999</v>
      </c>
      <c r="CC46" s="29">
        <f>SUM(CC33:CC43,CC45)</f>
        <v>350845</v>
      </c>
      <c r="CD46" s="19">
        <f>SUM(CD33:CD45)</f>
        <v>534879.5</v>
      </c>
      <c r="CE46" s="51">
        <f>SUM(CE33:CE45)</f>
        <v>2193536.1999999997</v>
      </c>
      <c r="CF46" s="19">
        <f>SUM(CF33:CF43,CF45)</f>
        <v>235298</v>
      </c>
      <c r="CG46" s="19">
        <f>SUM(CG33:CG45)</f>
        <v>359268</v>
      </c>
      <c r="CH46" s="19">
        <f>SUM(CH33:CH45)</f>
        <v>1473307.0999999999</v>
      </c>
      <c r="CI46" s="29">
        <f>SUM(CI33:CI43,CI45)</f>
        <v>154499</v>
      </c>
      <c r="CJ46" s="19">
        <f>SUM(CJ33:CJ45)</f>
        <v>248024.5</v>
      </c>
      <c r="CK46" s="51">
        <f>SUM(CK33:CK45)</f>
        <v>1017036.2999999998</v>
      </c>
      <c r="CL46" s="19">
        <f>SUM(CL33:CL43,CL45)</f>
        <v>250343</v>
      </c>
      <c r="CM46" s="19">
        <f>SUM(CM33:CM45)</f>
        <v>339176.5</v>
      </c>
      <c r="CN46" s="20">
        <f>SUM(CN33:CN45)</f>
        <v>1390909.2</v>
      </c>
      <c r="CO46" s="18">
        <f>SUM(CO33:CO43,CO45)</f>
        <v>177162</v>
      </c>
      <c r="CP46" s="19">
        <f t="shared" ref="CP46:DC46" si="0">SUM(CP33:CP45)</f>
        <v>276585</v>
      </c>
      <c r="CQ46" s="19">
        <f t="shared" si="0"/>
        <v>1134154.0999999999</v>
      </c>
      <c r="CR46" s="19">
        <f t="shared" si="0"/>
        <v>373027</v>
      </c>
      <c r="CS46" s="19">
        <f t="shared" si="0"/>
        <v>549375.5</v>
      </c>
      <c r="CT46" s="19">
        <f t="shared" si="0"/>
        <v>2252972.6999999997</v>
      </c>
      <c r="CU46" s="19">
        <f t="shared" si="0"/>
        <v>257230</v>
      </c>
      <c r="CV46" s="19">
        <f t="shared" si="0"/>
        <v>383915</v>
      </c>
      <c r="CW46" s="19">
        <f t="shared" si="0"/>
        <v>1574361</v>
      </c>
      <c r="CX46" s="19">
        <f t="shared" si="0"/>
        <v>173320</v>
      </c>
      <c r="CY46" s="19">
        <f t="shared" si="0"/>
        <v>264926.5</v>
      </c>
      <c r="CZ46" s="19">
        <f t="shared" si="0"/>
        <v>1086342.2</v>
      </c>
      <c r="DA46" s="19">
        <f t="shared" si="0"/>
        <v>274209</v>
      </c>
      <c r="DB46" s="19">
        <f t="shared" si="0"/>
        <v>361232.5</v>
      </c>
      <c r="DC46" s="51">
        <f t="shared" si="0"/>
        <v>1481342.7999999998</v>
      </c>
      <c r="DD46" s="18">
        <f>SUM(DD33:DD43,DD45)</f>
        <v>173115</v>
      </c>
      <c r="DE46" s="19">
        <f t="shared" ref="DE46:DQ46" si="1">SUM(DE33:DE45)</f>
        <v>279261.5</v>
      </c>
      <c r="DF46" s="19">
        <f>SUM(DF33:DF45)</f>
        <v>1141564.3</v>
      </c>
      <c r="DG46" s="19">
        <f t="shared" si="1"/>
        <v>369127</v>
      </c>
      <c r="DH46" s="19">
        <f t="shared" si="1"/>
        <v>559684.5</v>
      </c>
      <c r="DI46" s="19">
        <f>SUM(DI33:DI45)</f>
        <v>2182379.2999999998</v>
      </c>
      <c r="DJ46" s="19">
        <f t="shared" si="1"/>
        <v>247938</v>
      </c>
      <c r="DK46" s="19">
        <f t="shared" si="1"/>
        <v>381236.5</v>
      </c>
      <c r="DL46" s="19">
        <f>SUM(DL33:DL45)</f>
        <v>1537757.6999999997</v>
      </c>
      <c r="DM46" s="19">
        <f t="shared" si="1"/>
        <v>161637</v>
      </c>
      <c r="DN46" s="19">
        <f t="shared" si="1"/>
        <v>260489.5</v>
      </c>
      <c r="DO46" s="19">
        <f>SUM(DO33:DO45)</f>
        <v>1071032.1085600979</v>
      </c>
      <c r="DP46" s="19">
        <f t="shared" si="1"/>
        <v>257298</v>
      </c>
      <c r="DQ46" s="19">
        <f t="shared" si="1"/>
        <v>349654.5</v>
      </c>
      <c r="DR46" s="51">
        <f>SUM(DR33:DR45)</f>
        <v>1437644.1138799333</v>
      </c>
      <c r="DS46" s="18">
        <f>SUM(DS33:DS45)</f>
        <v>165312</v>
      </c>
      <c r="DT46" s="19">
        <f>SUM(DT33:DT45)</f>
        <v>265445.5</v>
      </c>
      <c r="DU46" s="19">
        <f t="shared" ref="DU46:FZ46" si="2">SUM(DU33:DU45)</f>
        <v>1148215.3145698996</v>
      </c>
      <c r="DV46" s="19">
        <f>SUM(DV33:DV45)</f>
        <v>338548</v>
      </c>
      <c r="DW46" s="19">
        <f>SUM(DW33:DW45)</f>
        <v>507421</v>
      </c>
      <c r="DX46" s="19">
        <f t="shared" si="2"/>
        <v>2301206.2680584216</v>
      </c>
      <c r="DY46" s="19">
        <f>SUM(DY33:DY45)</f>
        <v>230145</v>
      </c>
      <c r="DZ46" s="19">
        <f>SUM(DZ33:DZ45)</f>
        <v>357555.5</v>
      </c>
      <c r="EA46" s="19">
        <f t="shared" si="2"/>
        <v>1567497.0870421717</v>
      </c>
      <c r="EB46" s="19">
        <f t="shared" si="2"/>
        <v>150950</v>
      </c>
      <c r="EC46" s="19">
        <f t="shared" si="2"/>
        <v>246047.5</v>
      </c>
      <c r="ED46" s="19">
        <f t="shared" si="2"/>
        <v>1058120.4999999998</v>
      </c>
      <c r="EE46" s="19">
        <f t="shared" si="2"/>
        <v>235207</v>
      </c>
      <c r="EF46" s="19">
        <f t="shared" si="2"/>
        <v>329428.5</v>
      </c>
      <c r="EG46" s="20">
        <f t="shared" si="2"/>
        <v>1416766.4000000001</v>
      </c>
      <c r="EH46" s="18">
        <f t="shared" si="2"/>
        <v>181657</v>
      </c>
      <c r="EI46" s="19">
        <f t="shared" si="2"/>
        <v>287818</v>
      </c>
      <c r="EJ46" s="19">
        <f t="shared" si="2"/>
        <v>1237800.1999999997</v>
      </c>
      <c r="EK46" s="52">
        <f t="shared" si="2"/>
        <v>383259</v>
      </c>
      <c r="EL46" s="52">
        <f t="shared" si="2"/>
        <v>569738.5</v>
      </c>
      <c r="EM46" s="52">
        <f t="shared" si="2"/>
        <v>2450483.1999999997</v>
      </c>
      <c r="EN46" s="19">
        <f t="shared" si="2"/>
        <v>259381</v>
      </c>
      <c r="EO46" s="19">
        <f t="shared" si="2"/>
        <v>398952</v>
      </c>
      <c r="EP46" s="19">
        <f t="shared" si="2"/>
        <v>1715832.2</v>
      </c>
      <c r="EQ46" s="19">
        <f t="shared" si="2"/>
        <v>170081</v>
      </c>
      <c r="ER46" s="19">
        <f t="shared" si="2"/>
        <v>274334</v>
      </c>
      <c r="ES46" s="19">
        <f t="shared" si="2"/>
        <v>1179798.6000000001</v>
      </c>
      <c r="ET46" s="19">
        <f t="shared" si="2"/>
        <v>266941</v>
      </c>
      <c r="EU46" s="19">
        <f t="shared" si="2"/>
        <v>367552</v>
      </c>
      <c r="EV46" s="20">
        <f t="shared" si="2"/>
        <v>1580776.1</v>
      </c>
      <c r="EW46" s="18">
        <f t="shared" si="2"/>
        <v>181187</v>
      </c>
      <c r="EX46" s="19">
        <f t="shared" si="2"/>
        <v>287207</v>
      </c>
      <c r="EY46" s="19">
        <f t="shared" si="2"/>
        <v>1235169.2</v>
      </c>
      <c r="EZ46" s="52">
        <f t="shared" si="2"/>
        <v>364949</v>
      </c>
      <c r="FA46" s="52">
        <f t="shared" si="2"/>
        <v>550641.5</v>
      </c>
      <c r="FB46" s="52">
        <f t="shared" si="2"/>
        <v>2368345.0999999996</v>
      </c>
      <c r="FC46" s="19">
        <f t="shared" si="2"/>
        <v>243770</v>
      </c>
      <c r="FD46" s="19">
        <f t="shared" si="2"/>
        <v>373051</v>
      </c>
      <c r="FE46" s="19">
        <f t="shared" si="2"/>
        <v>1604451.9999999998</v>
      </c>
      <c r="FF46" s="19">
        <f t="shared" si="2"/>
        <v>160473</v>
      </c>
      <c r="FG46" s="19">
        <f t="shared" si="2"/>
        <v>260556</v>
      </c>
      <c r="FH46" s="19">
        <f t="shared" si="2"/>
        <v>1120558.3</v>
      </c>
      <c r="FI46" s="19">
        <f t="shared" si="2"/>
        <v>253927</v>
      </c>
      <c r="FJ46" s="19">
        <f t="shared" si="2"/>
        <v>349542.5</v>
      </c>
      <c r="FK46" s="51">
        <f t="shared" si="2"/>
        <v>1503328.3000000003</v>
      </c>
      <c r="FL46" s="18">
        <f t="shared" si="2"/>
        <v>210847</v>
      </c>
      <c r="FM46" s="19">
        <f t="shared" si="2"/>
        <v>309115</v>
      </c>
      <c r="FN46" s="19">
        <f t="shared" si="2"/>
        <v>1329416.2</v>
      </c>
      <c r="FO46" s="52">
        <f t="shared" si="2"/>
        <v>400785</v>
      </c>
      <c r="FP46" s="52">
        <f t="shared" si="2"/>
        <v>578415</v>
      </c>
      <c r="FQ46" s="52">
        <f t="shared" si="2"/>
        <v>2487836.1999999997</v>
      </c>
      <c r="FR46" s="19">
        <f t="shared" si="2"/>
        <v>274023</v>
      </c>
      <c r="FS46" s="19">
        <f t="shared" si="2"/>
        <v>389326</v>
      </c>
      <c r="FT46" s="19">
        <f t="shared" si="2"/>
        <v>1674492.7999999998</v>
      </c>
      <c r="FU46" s="19">
        <f t="shared" si="2"/>
        <v>182785</v>
      </c>
      <c r="FV46" s="19">
        <f t="shared" si="2"/>
        <v>274275</v>
      </c>
      <c r="FW46" s="19">
        <f t="shared" si="2"/>
        <v>1179566.7999999998</v>
      </c>
      <c r="FX46" s="19">
        <f t="shared" si="2"/>
        <v>284413</v>
      </c>
      <c r="FY46" s="19">
        <f t="shared" si="2"/>
        <v>373757.5</v>
      </c>
      <c r="FZ46" s="20">
        <f t="shared" si="2"/>
        <v>1607510.8999999997</v>
      </c>
    </row>
  </sheetData>
  <mergeCells count="123">
    <mergeCell ref="FO31:FQ31"/>
    <mergeCell ref="FR31:FT31"/>
    <mergeCell ref="FU31:FW31"/>
    <mergeCell ref="FX31:FZ31"/>
    <mergeCell ref="A46:B46"/>
    <mergeCell ref="EW31:EY31"/>
    <mergeCell ref="EZ31:FB31"/>
    <mergeCell ref="FC31:FE31"/>
    <mergeCell ref="FF31:FH31"/>
    <mergeCell ref="FI31:FK31"/>
    <mergeCell ref="FL31:FN31"/>
    <mergeCell ref="EE31:EG31"/>
    <mergeCell ref="EH31:EJ31"/>
    <mergeCell ref="EK31:EM31"/>
    <mergeCell ref="EN31:EP31"/>
    <mergeCell ref="EQ31:ES31"/>
    <mergeCell ref="ET31:EV31"/>
    <mergeCell ref="DM31:DO31"/>
    <mergeCell ref="DP31:DR31"/>
    <mergeCell ref="DS31:DU31"/>
    <mergeCell ref="DV31:DX31"/>
    <mergeCell ref="DY31:EA31"/>
    <mergeCell ref="EB31:ED31"/>
    <mergeCell ref="CU31:CW31"/>
    <mergeCell ref="DD31:DF31"/>
    <mergeCell ref="DG31:DI31"/>
    <mergeCell ref="DJ31:DL31"/>
    <mergeCell ref="CC31:CE31"/>
    <mergeCell ref="CF31:CH31"/>
    <mergeCell ref="CI31:CK31"/>
    <mergeCell ref="CL31:CN31"/>
    <mergeCell ref="CO31:CQ31"/>
    <mergeCell ref="CR31:CT31"/>
    <mergeCell ref="BZ31:CB31"/>
    <mergeCell ref="AS31:AU31"/>
    <mergeCell ref="AV31:AX31"/>
    <mergeCell ref="AY31:BA31"/>
    <mergeCell ref="BB31:BD31"/>
    <mergeCell ref="BE31:BG31"/>
    <mergeCell ref="BH31:BJ31"/>
    <mergeCell ref="CX31:CZ31"/>
    <mergeCell ref="DA31:DC31"/>
    <mergeCell ref="AJ31:AL31"/>
    <mergeCell ref="AM31:AO31"/>
    <mergeCell ref="AP31:AR31"/>
    <mergeCell ref="EW30:FK30"/>
    <mergeCell ref="FL30:FZ30"/>
    <mergeCell ref="C31:E31"/>
    <mergeCell ref="F31:H31"/>
    <mergeCell ref="I31:K31"/>
    <mergeCell ref="L31:N31"/>
    <mergeCell ref="O31:Q31"/>
    <mergeCell ref="R31:T31"/>
    <mergeCell ref="U31:W31"/>
    <mergeCell ref="X31:Z31"/>
    <mergeCell ref="BK30:BY30"/>
    <mergeCell ref="BZ30:CN30"/>
    <mergeCell ref="CO30:DC30"/>
    <mergeCell ref="DD30:DR30"/>
    <mergeCell ref="DS30:EG30"/>
    <mergeCell ref="EH30:EV30"/>
    <mergeCell ref="BK31:BM31"/>
    <mergeCell ref="BN31:BP31"/>
    <mergeCell ref="BQ31:BS31"/>
    <mergeCell ref="BT31:BV31"/>
    <mergeCell ref="BW31:BY31"/>
    <mergeCell ref="CU13:CW13"/>
    <mergeCell ref="A28:B28"/>
    <mergeCell ref="A30:B32"/>
    <mergeCell ref="C30:Q30"/>
    <mergeCell ref="R30:AF30"/>
    <mergeCell ref="AG30:AU30"/>
    <mergeCell ref="AV30:BJ30"/>
    <mergeCell ref="BT13:BV13"/>
    <mergeCell ref="BW13:BY13"/>
    <mergeCell ref="BZ13:CB13"/>
    <mergeCell ref="CC13:CE13"/>
    <mergeCell ref="CF13:CH13"/>
    <mergeCell ref="CI13:CK13"/>
    <mergeCell ref="BB13:BD13"/>
    <mergeCell ref="BE13:BG13"/>
    <mergeCell ref="BH13:BJ13"/>
    <mergeCell ref="BK13:BM13"/>
    <mergeCell ref="BN13:BP13"/>
    <mergeCell ref="BQ13:BS13"/>
    <mergeCell ref="AJ13:AL13"/>
    <mergeCell ref="AM13:AO13"/>
    <mergeCell ref="AA31:AC31"/>
    <mergeCell ref="AD31:AF31"/>
    <mergeCell ref="AG31:AI31"/>
    <mergeCell ref="R13:T13"/>
    <mergeCell ref="U13:W13"/>
    <mergeCell ref="X13:Z13"/>
    <mergeCell ref="AA13:AC13"/>
    <mergeCell ref="AD13:AF13"/>
    <mergeCell ref="AG13:AI13"/>
    <mergeCell ref="CL13:CN13"/>
    <mergeCell ref="CO13:CQ13"/>
    <mergeCell ref="CR13:CT13"/>
    <mergeCell ref="A1:EA6"/>
    <mergeCell ref="A7:B7"/>
    <mergeCell ref="A12:B14"/>
    <mergeCell ref="C12:H12"/>
    <mergeCell ref="I12:N12"/>
    <mergeCell ref="O12:T12"/>
    <mergeCell ref="U12:Z12"/>
    <mergeCell ref="AA12:AF12"/>
    <mergeCell ref="AG12:AL12"/>
    <mergeCell ref="AM12:AR12"/>
    <mergeCell ref="AS12:AX12"/>
    <mergeCell ref="AY12:BD12"/>
    <mergeCell ref="BE12:BS12"/>
    <mergeCell ref="BT12:CH12"/>
    <mergeCell ref="CI12:CW12"/>
    <mergeCell ref="C13:E13"/>
    <mergeCell ref="F13:H13"/>
    <mergeCell ref="I13:K13"/>
    <mergeCell ref="L13:N13"/>
    <mergeCell ref="O13:Q13"/>
    <mergeCell ref="AP13:AR13"/>
    <mergeCell ref="AS13:AU13"/>
    <mergeCell ref="AV13:AX13"/>
    <mergeCell ref="AY13:BA13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694A-F149-46AF-B66B-EA2E3FFCD5D9}">
  <sheetPr>
    <pageSetUpPr fitToPage="1"/>
  </sheetPr>
  <dimension ref="A1:AA229"/>
  <sheetViews>
    <sheetView showGridLines="0" zoomScale="90" zoomScaleNormal="90" zoomScaleSheetLayoutView="75" workbookViewId="0">
      <pane xSplit="1" topLeftCell="B1" activePane="topRight" state="frozen"/>
      <selection activeCell="C34" sqref="C34"/>
      <selection pane="topRight" activeCell="A12" sqref="A12:B14"/>
    </sheetView>
  </sheetViews>
  <sheetFormatPr defaultColWidth="9.1796875" defaultRowHeight="12.5" x14ac:dyDescent="0.25"/>
  <cols>
    <col min="1" max="1" width="5.54296875" style="53" customWidth="1"/>
    <col min="2" max="2" width="71.1796875" style="53" bestFit="1" customWidth="1"/>
    <col min="3" max="4" width="16.26953125" style="83" customWidth="1"/>
    <col min="5" max="5" width="16.26953125" style="53" customWidth="1"/>
    <col min="6" max="7" width="16.26953125" style="83" customWidth="1"/>
    <col min="8" max="8" width="16.26953125" style="53" customWidth="1"/>
    <col min="9" max="10" width="16.26953125" style="83" customWidth="1"/>
    <col min="11" max="11" width="16.26953125" style="53" customWidth="1"/>
    <col min="12" max="13" width="16.26953125" style="83" customWidth="1"/>
    <col min="14" max="14" width="16.26953125" style="53" customWidth="1"/>
    <col min="15" max="16" width="16.26953125" style="83" customWidth="1"/>
    <col min="17" max="30" width="16.26953125" style="53" customWidth="1"/>
    <col min="31" max="146" width="15.7265625" style="53" customWidth="1"/>
    <col min="147" max="147" width="10.453125" style="53" bestFit="1" customWidth="1"/>
    <col min="148" max="149" width="12.1796875" style="53" bestFit="1" customWidth="1"/>
    <col min="150" max="150" width="10.453125" style="53" bestFit="1" customWidth="1"/>
    <col min="151" max="152" width="12.1796875" style="53" bestFit="1" customWidth="1"/>
    <col min="153" max="167" width="12.26953125" style="53" customWidth="1"/>
    <col min="168" max="168" width="10.81640625" style="53" bestFit="1" customWidth="1"/>
    <col min="169" max="170" width="12.7265625" style="53" bestFit="1" customWidth="1"/>
    <col min="171" max="171" width="10.81640625" style="53" bestFit="1" customWidth="1"/>
    <col min="172" max="173" width="12.7265625" style="53" bestFit="1" customWidth="1"/>
    <col min="174" max="174" width="10.81640625" style="53" bestFit="1" customWidth="1"/>
    <col min="175" max="176" width="12.7265625" style="53" bestFit="1" customWidth="1"/>
    <col min="177" max="177" width="10.81640625" style="53" bestFit="1" customWidth="1"/>
    <col min="178" max="179" width="12.7265625" style="53" bestFit="1" customWidth="1"/>
    <col min="180" max="180" width="10.81640625" style="53" bestFit="1" customWidth="1"/>
    <col min="181" max="182" width="12.7265625" style="53" bestFit="1" customWidth="1"/>
    <col min="183" max="16384" width="9.1796875" style="53"/>
  </cols>
  <sheetData>
    <row r="1" spans="1:27" s="2" customFormat="1" x14ac:dyDescent="0.25">
      <c r="A1" s="54"/>
      <c r="B1" s="55"/>
      <c r="C1" s="56"/>
      <c r="D1" s="56"/>
      <c r="E1" s="55"/>
      <c r="F1" s="56"/>
      <c r="G1" s="56"/>
      <c r="H1" s="55"/>
      <c r="I1" s="56"/>
      <c r="J1" s="56"/>
      <c r="K1" s="55"/>
      <c r="L1" s="56"/>
      <c r="M1" s="56"/>
      <c r="N1" s="55"/>
      <c r="O1" s="56"/>
      <c r="P1" s="56"/>
      <c r="Q1" s="57"/>
    </row>
    <row r="2" spans="1:27" s="2" customFormat="1" x14ac:dyDescent="0.25">
      <c r="A2" s="58"/>
      <c r="B2" s="1"/>
      <c r="C2" s="59"/>
      <c r="D2" s="59"/>
      <c r="E2" s="1"/>
      <c r="F2" s="59"/>
      <c r="G2" s="59"/>
      <c r="H2" s="1"/>
      <c r="I2" s="59"/>
      <c r="J2" s="59"/>
      <c r="K2" s="1"/>
      <c r="L2" s="59"/>
      <c r="M2" s="59"/>
      <c r="N2" s="1"/>
      <c r="O2" s="59"/>
      <c r="P2" s="59"/>
      <c r="Q2" s="60"/>
    </row>
    <row r="3" spans="1:27" s="2" customFormat="1" x14ac:dyDescent="0.25">
      <c r="A3" s="58"/>
      <c r="B3" s="1"/>
      <c r="C3" s="59"/>
      <c r="D3" s="59"/>
      <c r="E3" s="1"/>
      <c r="F3" s="59"/>
      <c r="G3" s="59"/>
      <c r="H3" s="1"/>
      <c r="I3" s="59"/>
      <c r="J3" s="59"/>
      <c r="K3" s="1"/>
      <c r="L3" s="59"/>
      <c r="M3" s="59"/>
      <c r="N3" s="1"/>
      <c r="O3" s="59"/>
      <c r="P3" s="59"/>
      <c r="Q3" s="60"/>
    </row>
    <row r="4" spans="1:27" s="2" customFormat="1" x14ac:dyDescent="0.25">
      <c r="A4" s="58"/>
      <c r="B4" s="1"/>
      <c r="C4" s="59"/>
      <c r="D4" s="59"/>
      <c r="E4" s="1"/>
      <c r="F4" s="59"/>
      <c r="G4" s="59"/>
      <c r="H4" s="1"/>
      <c r="I4" s="59"/>
      <c r="J4" s="59"/>
      <c r="K4" s="1"/>
      <c r="L4" s="59"/>
      <c r="M4" s="59"/>
      <c r="N4" s="1"/>
      <c r="O4" s="59"/>
      <c r="P4" s="59"/>
      <c r="Q4" s="60"/>
    </row>
    <row r="5" spans="1:27" s="2" customFormat="1" x14ac:dyDescent="0.25">
      <c r="A5" s="58"/>
      <c r="B5" s="1"/>
      <c r="C5" s="59"/>
      <c r="D5" s="59"/>
      <c r="E5" s="1"/>
      <c r="F5" s="59"/>
      <c r="G5" s="59"/>
      <c r="H5" s="1"/>
      <c r="I5" s="59"/>
      <c r="J5" s="59"/>
      <c r="K5" s="1"/>
      <c r="L5" s="59"/>
      <c r="M5" s="59"/>
      <c r="N5" s="1"/>
      <c r="O5" s="59"/>
      <c r="P5" s="59"/>
      <c r="Q5" s="60"/>
    </row>
    <row r="6" spans="1:27" s="2" customFormat="1" x14ac:dyDescent="0.25">
      <c r="A6" s="61"/>
      <c r="B6" s="62"/>
      <c r="C6" s="63"/>
      <c r="D6" s="63"/>
      <c r="E6" s="62"/>
      <c r="F6" s="63"/>
      <c r="G6" s="63"/>
      <c r="H6" s="62"/>
      <c r="I6" s="63"/>
      <c r="J6" s="63"/>
      <c r="K6" s="62"/>
      <c r="L6" s="63"/>
      <c r="M6" s="63"/>
      <c r="N6" s="62"/>
      <c r="O6" s="63"/>
      <c r="P6" s="63"/>
      <c r="Q6" s="64"/>
    </row>
    <row r="7" spans="1:27" s="2" customFormat="1" x14ac:dyDescent="0.25">
      <c r="A7" s="120"/>
      <c r="B7" s="121"/>
      <c r="C7" s="56"/>
      <c r="D7" s="56"/>
      <c r="E7" s="65"/>
      <c r="F7" s="56"/>
      <c r="G7" s="56"/>
      <c r="H7" s="65"/>
      <c r="I7" s="56"/>
      <c r="J7" s="66"/>
      <c r="K7" s="55"/>
      <c r="L7" s="66"/>
      <c r="M7" s="56"/>
      <c r="N7" s="65"/>
      <c r="O7" s="56"/>
      <c r="P7" s="66"/>
      <c r="Q7" s="57"/>
      <c r="S7" s="1"/>
      <c r="U7" s="1"/>
      <c r="W7" s="1"/>
      <c r="Y7" s="1"/>
      <c r="AA7" s="1"/>
    </row>
    <row r="8" spans="1:27" s="2" customFormat="1" ht="13" x14ac:dyDescent="0.3">
      <c r="A8" s="67" t="s">
        <v>0</v>
      </c>
      <c r="B8" s="5"/>
      <c r="C8" s="68"/>
      <c r="D8" s="68"/>
      <c r="F8" s="68"/>
      <c r="G8" s="68"/>
      <c r="I8" s="68"/>
      <c r="J8" s="68"/>
      <c r="L8" s="68"/>
      <c r="M8" s="68"/>
      <c r="O8" s="68"/>
      <c r="P8" s="68"/>
      <c r="Q8" s="47"/>
    </row>
    <row r="9" spans="1:27" s="2" customFormat="1" x14ac:dyDescent="0.25">
      <c r="A9" s="58"/>
      <c r="B9" s="1"/>
      <c r="C9" s="59"/>
      <c r="D9" s="59"/>
      <c r="F9" s="59"/>
      <c r="G9" s="59"/>
      <c r="I9" s="59"/>
      <c r="J9" s="68"/>
      <c r="K9" s="1"/>
      <c r="L9" s="68"/>
      <c r="M9" s="59"/>
      <c r="O9" s="59"/>
      <c r="P9" s="68"/>
      <c r="Q9" s="60"/>
      <c r="S9" s="1"/>
      <c r="U9" s="1"/>
      <c r="W9" s="1"/>
      <c r="Y9" s="1"/>
      <c r="AA9" s="1"/>
    </row>
    <row r="10" spans="1:27" s="2" customFormat="1" ht="13" x14ac:dyDescent="0.3">
      <c r="A10" s="67" t="s">
        <v>27</v>
      </c>
      <c r="B10" s="5"/>
      <c r="C10" s="69"/>
      <c r="D10" s="69"/>
      <c r="F10" s="69"/>
      <c r="G10" s="69"/>
      <c r="I10" s="69"/>
      <c r="J10" s="68"/>
      <c r="K10" s="5"/>
      <c r="L10" s="68"/>
      <c r="M10" s="69"/>
      <c r="O10" s="69"/>
      <c r="P10" s="68"/>
      <c r="Q10" s="70"/>
      <c r="S10" s="5"/>
      <c r="U10" s="5"/>
      <c r="W10" s="5"/>
      <c r="Y10" s="5"/>
      <c r="AA10" s="5"/>
    </row>
    <row r="11" spans="1:27" s="2" customFormat="1" ht="13" x14ac:dyDescent="0.3">
      <c r="A11" s="71"/>
      <c r="B11" s="72"/>
      <c r="C11" s="69"/>
      <c r="D11" s="69"/>
      <c r="F11" s="69"/>
      <c r="G11" s="69"/>
      <c r="I11" s="69"/>
      <c r="J11" s="68"/>
      <c r="K11" s="5"/>
      <c r="L11" s="68"/>
      <c r="M11" s="69"/>
      <c r="O11" s="69"/>
      <c r="P11" s="68"/>
      <c r="Q11" s="70"/>
      <c r="S11" s="5"/>
      <c r="U11" s="5"/>
      <c r="W11" s="5"/>
      <c r="Y11" s="5"/>
      <c r="AA11" s="5"/>
    </row>
    <row r="12" spans="1:27" ht="13" x14ac:dyDescent="0.3">
      <c r="A12" s="115" t="s">
        <v>2</v>
      </c>
      <c r="B12" s="116"/>
      <c r="C12" s="157" t="s">
        <v>56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27" ht="13" x14ac:dyDescent="0.3">
      <c r="A13" s="115"/>
      <c r="B13" s="116"/>
      <c r="C13" s="140" t="s">
        <v>41</v>
      </c>
      <c r="D13" s="140"/>
      <c r="E13" s="140"/>
      <c r="F13" s="140" t="s">
        <v>8</v>
      </c>
      <c r="G13" s="140"/>
      <c r="H13" s="140"/>
      <c r="I13" s="140" t="s">
        <v>9</v>
      </c>
      <c r="J13" s="140"/>
      <c r="K13" s="140"/>
      <c r="L13" s="140" t="s">
        <v>42</v>
      </c>
      <c r="M13" s="140"/>
      <c r="N13" s="140"/>
      <c r="O13" s="140" t="s">
        <v>43</v>
      </c>
      <c r="P13" s="140"/>
      <c r="Q13" s="140"/>
    </row>
    <row r="14" spans="1:27" ht="13" x14ac:dyDescent="0.3">
      <c r="A14" s="115"/>
      <c r="B14" s="116"/>
      <c r="C14" s="73" t="s">
        <v>10</v>
      </c>
      <c r="D14" s="73" t="s">
        <v>44</v>
      </c>
      <c r="E14" s="8" t="s">
        <v>11</v>
      </c>
      <c r="F14" s="73" t="s">
        <v>10</v>
      </c>
      <c r="G14" s="73" t="s">
        <v>44</v>
      </c>
      <c r="H14" s="8" t="s">
        <v>11</v>
      </c>
      <c r="I14" s="73" t="s">
        <v>10</v>
      </c>
      <c r="J14" s="73" t="s">
        <v>44</v>
      </c>
      <c r="K14" s="8" t="s">
        <v>11</v>
      </c>
      <c r="L14" s="73" t="s">
        <v>10</v>
      </c>
      <c r="M14" s="73" t="s">
        <v>44</v>
      </c>
      <c r="N14" s="8" t="s">
        <v>11</v>
      </c>
      <c r="O14" s="73" t="s">
        <v>10</v>
      </c>
      <c r="P14" s="73" t="s">
        <v>44</v>
      </c>
      <c r="Q14" s="8" t="s">
        <v>11</v>
      </c>
    </row>
    <row r="15" spans="1:27" ht="13" x14ac:dyDescent="0.3">
      <c r="A15" s="8">
        <v>1</v>
      </c>
      <c r="B15" s="74" t="s">
        <v>12</v>
      </c>
      <c r="C15" s="75">
        <v>183141</v>
      </c>
      <c r="D15" s="75">
        <v>183141</v>
      </c>
      <c r="E15" s="76">
        <v>787506.3</v>
      </c>
      <c r="F15" s="77">
        <v>312765</v>
      </c>
      <c r="G15" s="77">
        <v>312765</v>
      </c>
      <c r="H15" s="76">
        <v>1344889.5</v>
      </c>
      <c r="I15" s="75">
        <v>219552</v>
      </c>
      <c r="J15" s="75">
        <v>219552</v>
      </c>
      <c r="K15" s="76">
        <v>944073.6</v>
      </c>
      <c r="L15" s="75">
        <v>148087</v>
      </c>
      <c r="M15" s="75">
        <v>148087</v>
      </c>
      <c r="N15" s="76">
        <v>636774.1</v>
      </c>
      <c r="O15" s="75">
        <v>235890</v>
      </c>
      <c r="P15" s="75">
        <v>235890</v>
      </c>
      <c r="Q15" s="76">
        <v>1014327</v>
      </c>
    </row>
    <row r="16" spans="1:27" ht="13" x14ac:dyDescent="0.3">
      <c r="A16" s="8">
        <v>2</v>
      </c>
      <c r="B16" s="74" t="s">
        <v>13</v>
      </c>
      <c r="C16" s="78">
        <v>17529</v>
      </c>
      <c r="D16" s="78">
        <v>35058</v>
      </c>
      <c r="E16" s="12">
        <v>150749.4</v>
      </c>
      <c r="F16" s="79">
        <v>35044</v>
      </c>
      <c r="G16" s="79">
        <v>70088</v>
      </c>
      <c r="H16" s="12">
        <v>301378.40000000002</v>
      </c>
      <c r="I16" s="78">
        <v>22314</v>
      </c>
      <c r="J16" s="78">
        <v>44628</v>
      </c>
      <c r="K16" s="12">
        <v>191900.4</v>
      </c>
      <c r="L16" s="78">
        <v>15375</v>
      </c>
      <c r="M16" s="78">
        <v>30750</v>
      </c>
      <c r="N16" s="12">
        <v>132225</v>
      </c>
      <c r="O16" s="78">
        <v>16802</v>
      </c>
      <c r="P16" s="78">
        <v>33604</v>
      </c>
      <c r="Q16" s="12">
        <v>144497.19999999998</v>
      </c>
    </row>
    <row r="17" spans="1:17" ht="13" x14ac:dyDescent="0.3">
      <c r="A17" s="8">
        <v>3</v>
      </c>
      <c r="B17" s="74" t="s">
        <v>14</v>
      </c>
      <c r="C17" s="78">
        <v>1386</v>
      </c>
      <c r="D17" s="78">
        <v>2079</v>
      </c>
      <c r="E17" s="12">
        <v>9009</v>
      </c>
      <c r="F17" s="79">
        <v>2401</v>
      </c>
      <c r="G17" s="79">
        <v>3601.5</v>
      </c>
      <c r="H17" s="12">
        <v>15606.5</v>
      </c>
      <c r="I17" s="78">
        <v>1645</v>
      </c>
      <c r="J17" s="78">
        <v>2467.5</v>
      </c>
      <c r="K17" s="12">
        <v>10692.5</v>
      </c>
      <c r="L17" s="78">
        <v>1130</v>
      </c>
      <c r="M17" s="78">
        <v>1695</v>
      </c>
      <c r="N17" s="12">
        <v>7345</v>
      </c>
      <c r="O17" s="78">
        <v>1456</v>
      </c>
      <c r="P17" s="78">
        <v>2184</v>
      </c>
      <c r="Q17" s="12">
        <v>9464</v>
      </c>
    </row>
    <row r="18" spans="1:17" ht="13" x14ac:dyDescent="0.3">
      <c r="A18" s="8">
        <v>4</v>
      </c>
      <c r="B18" s="80" t="s">
        <v>15</v>
      </c>
      <c r="C18" s="78">
        <v>9556</v>
      </c>
      <c r="D18" s="78">
        <v>28668</v>
      </c>
      <c r="E18" s="12">
        <v>123272.4</v>
      </c>
      <c r="F18" s="79">
        <v>19154</v>
      </c>
      <c r="G18" s="79">
        <v>57462</v>
      </c>
      <c r="H18" s="12">
        <v>247086.59999999998</v>
      </c>
      <c r="I18" s="78">
        <v>12856</v>
      </c>
      <c r="J18" s="78">
        <v>38568</v>
      </c>
      <c r="K18" s="12">
        <v>165842.39999999997</v>
      </c>
      <c r="L18" s="78">
        <v>8703</v>
      </c>
      <c r="M18" s="78">
        <v>26109</v>
      </c>
      <c r="N18" s="12">
        <v>112268.69999999998</v>
      </c>
      <c r="O18" s="78">
        <v>9228</v>
      </c>
      <c r="P18" s="78">
        <v>27684</v>
      </c>
      <c r="Q18" s="12">
        <v>119041.19999999998</v>
      </c>
    </row>
    <row r="19" spans="1:17" ht="13" x14ac:dyDescent="0.3">
      <c r="A19" s="8">
        <v>5</v>
      </c>
      <c r="B19" s="80" t="s">
        <v>16</v>
      </c>
      <c r="C19" s="78">
        <v>359</v>
      </c>
      <c r="D19" s="78">
        <v>718</v>
      </c>
      <c r="E19" s="12">
        <v>3087.3999999999996</v>
      </c>
      <c r="F19" s="79">
        <v>565</v>
      </c>
      <c r="G19" s="79">
        <v>1130</v>
      </c>
      <c r="H19" s="12">
        <v>4859</v>
      </c>
      <c r="I19" s="78">
        <v>409</v>
      </c>
      <c r="J19" s="78">
        <v>818</v>
      </c>
      <c r="K19" s="12">
        <v>3517.3999999999996</v>
      </c>
      <c r="L19" s="78">
        <v>259</v>
      </c>
      <c r="M19" s="78">
        <v>518</v>
      </c>
      <c r="N19" s="12">
        <v>2227.4</v>
      </c>
      <c r="O19" s="78">
        <v>364</v>
      </c>
      <c r="P19" s="78">
        <v>728</v>
      </c>
      <c r="Q19" s="12">
        <v>3130.4</v>
      </c>
    </row>
    <row r="20" spans="1:17" ht="13" x14ac:dyDescent="0.3">
      <c r="A20" s="8">
        <v>6</v>
      </c>
      <c r="B20" s="80" t="s">
        <v>17</v>
      </c>
      <c r="C20" s="78">
        <v>6721</v>
      </c>
      <c r="D20" s="78">
        <v>26884</v>
      </c>
      <c r="E20" s="12">
        <v>115601.2</v>
      </c>
      <c r="F20" s="79">
        <v>11493</v>
      </c>
      <c r="G20" s="79">
        <v>45972</v>
      </c>
      <c r="H20" s="12">
        <v>197679.6</v>
      </c>
      <c r="I20" s="78">
        <v>8183</v>
      </c>
      <c r="J20" s="78">
        <v>32732</v>
      </c>
      <c r="K20" s="12">
        <v>140747.59999999998</v>
      </c>
      <c r="L20" s="78">
        <v>6432</v>
      </c>
      <c r="M20" s="78">
        <v>25728</v>
      </c>
      <c r="N20" s="12">
        <v>110630.39999999999</v>
      </c>
      <c r="O20" s="78">
        <v>6076</v>
      </c>
      <c r="P20" s="78">
        <v>24304</v>
      </c>
      <c r="Q20" s="12">
        <v>104507.2</v>
      </c>
    </row>
    <row r="21" spans="1:17" ht="13" x14ac:dyDescent="0.3">
      <c r="A21" s="8">
        <v>7</v>
      </c>
      <c r="B21" s="81" t="s">
        <v>18</v>
      </c>
      <c r="C21" s="78">
        <v>3199</v>
      </c>
      <c r="D21" s="78">
        <v>15995</v>
      </c>
      <c r="E21" s="12">
        <v>68778.5</v>
      </c>
      <c r="F21" s="79">
        <v>5067</v>
      </c>
      <c r="G21" s="79">
        <v>25335</v>
      </c>
      <c r="H21" s="12">
        <v>108940.5</v>
      </c>
      <c r="I21" s="78">
        <v>3357</v>
      </c>
      <c r="J21" s="78">
        <v>16785</v>
      </c>
      <c r="K21" s="12">
        <v>72175.5</v>
      </c>
      <c r="L21" s="78">
        <v>2880</v>
      </c>
      <c r="M21" s="78">
        <v>14400</v>
      </c>
      <c r="N21" s="12">
        <v>61920</v>
      </c>
      <c r="O21" s="78">
        <v>3048</v>
      </c>
      <c r="P21" s="78">
        <v>15240</v>
      </c>
      <c r="Q21" s="12">
        <v>65532</v>
      </c>
    </row>
    <row r="22" spans="1:17" ht="13" x14ac:dyDescent="0.3">
      <c r="A22" s="8">
        <v>8</v>
      </c>
      <c r="B22" s="81" t="s">
        <v>18</v>
      </c>
      <c r="C22" s="78">
        <v>6065</v>
      </c>
      <c r="D22" s="78">
        <v>36390</v>
      </c>
      <c r="E22" s="12">
        <v>156477</v>
      </c>
      <c r="F22" s="79">
        <v>10608</v>
      </c>
      <c r="G22" s="79">
        <v>63648</v>
      </c>
      <c r="H22" s="12">
        <v>273686.39999999997</v>
      </c>
      <c r="I22" s="78">
        <v>6869</v>
      </c>
      <c r="J22" s="78">
        <v>41214</v>
      </c>
      <c r="K22" s="12">
        <v>177220.19999999998</v>
      </c>
      <c r="L22" s="78">
        <v>5333</v>
      </c>
      <c r="M22" s="78">
        <v>31998</v>
      </c>
      <c r="N22" s="12">
        <v>137591.39999999997</v>
      </c>
      <c r="O22" s="78">
        <v>4920</v>
      </c>
      <c r="P22" s="78">
        <v>29520</v>
      </c>
      <c r="Q22" s="12">
        <v>126935.99999999999</v>
      </c>
    </row>
    <row r="23" spans="1:17" ht="13" x14ac:dyDescent="0.3">
      <c r="A23" s="8" t="s">
        <v>19</v>
      </c>
      <c r="B23" s="80" t="s">
        <v>18</v>
      </c>
      <c r="C23" s="78">
        <v>1117</v>
      </c>
      <c r="D23" s="78">
        <v>7819</v>
      </c>
      <c r="E23" s="12">
        <v>33621.699999999997</v>
      </c>
      <c r="F23" s="79">
        <v>1699</v>
      </c>
      <c r="G23" s="79">
        <v>11893</v>
      </c>
      <c r="H23" s="12">
        <v>51139.899999999994</v>
      </c>
      <c r="I23" s="78">
        <v>1682</v>
      </c>
      <c r="J23" s="78">
        <v>11774</v>
      </c>
      <c r="K23" s="12">
        <v>50628.2</v>
      </c>
      <c r="L23" s="78">
        <v>1000</v>
      </c>
      <c r="M23" s="78">
        <v>7000</v>
      </c>
      <c r="N23" s="12">
        <v>30100</v>
      </c>
      <c r="O23" s="78">
        <v>934</v>
      </c>
      <c r="P23" s="78">
        <v>6538</v>
      </c>
      <c r="Q23" s="12">
        <v>28113.399999999998</v>
      </c>
    </row>
    <row r="24" spans="1:17" ht="13" x14ac:dyDescent="0.3">
      <c r="A24" s="8" t="s">
        <v>20</v>
      </c>
      <c r="B24" s="80" t="s">
        <v>18</v>
      </c>
      <c r="C24" s="78">
        <v>2</v>
      </c>
      <c r="D24" s="78">
        <v>16</v>
      </c>
      <c r="E24" s="12">
        <v>68.8</v>
      </c>
      <c r="F24" s="79">
        <v>14</v>
      </c>
      <c r="G24" s="79">
        <v>112</v>
      </c>
      <c r="H24" s="36">
        <v>481.6</v>
      </c>
      <c r="I24" s="78">
        <v>17</v>
      </c>
      <c r="J24" s="78">
        <v>136</v>
      </c>
      <c r="K24" s="12">
        <v>584.79999999999995</v>
      </c>
      <c r="L24" s="78">
        <v>2</v>
      </c>
      <c r="M24" s="78">
        <v>16</v>
      </c>
      <c r="N24" s="12">
        <v>68.8</v>
      </c>
      <c r="O24" s="78">
        <v>5</v>
      </c>
      <c r="P24" s="78">
        <v>40</v>
      </c>
      <c r="Q24" s="12">
        <v>172</v>
      </c>
    </row>
    <row r="25" spans="1:17" ht="13" x14ac:dyDescent="0.3">
      <c r="A25" s="8" t="s">
        <v>21</v>
      </c>
      <c r="B25" s="80" t="s">
        <v>18</v>
      </c>
      <c r="C25" s="78">
        <v>48</v>
      </c>
      <c r="D25" s="78">
        <v>432</v>
      </c>
      <c r="E25" s="12">
        <v>1857.6</v>
      </c>
      <c r="F25" s="79">
        <v>495</v>
      </c>
      <c r="G25" s="79">
        <v>4455</v>
      </c>
      <c r="H25" s="12">
        <v>19156.499999999996</v>
      </c>
      <c r="I25" s="78">
        <v>132</v>
      </c>
      <c r="J25" s="78">
        <v>1188</v>
      </c>
      <c r="K25" s="12">
        <v>5108.3999999999996</v>
      </c>
      <c r="L25" s="78">
        <v>27</v>
      </c>
      <c r="M25" s="78">
        <v>243</v>
      </c>
      <c r="N25" s="12">
        <v>1044.8999999999999</v>
      </c>
      <c r="O25" s="78">
        <v>23</v>
      </c>
      <c r="P25" s="78">
        <v>207</v>
      </c>
      <c r="Q25" s="12">
        <v>890.09999999999991</v>
      </c>
    </row>
    <row r="26" spans="1:17" ht="13" x14ac:dyDescent="0.3">
      <c r="A26" s="8" t="s">
        <v>57</v>
      </c>
      <c r="B26" s="80" t="s">
        <v>24</v>
      </c>
      <c r="C26" s="79"/>
      <c r="D26" s="79"/>
      <c r="E26" s="36"/>
      <c r="F26" s="79"/>
      <c r="G26" s="79"/>
      <c r="H26" s="36"/>
      <c r="I26" s="79"/>
      <c r="J26" s="79"/>
      <c r="K26" s="36"/>
      <c r="L26" s="79"/>
      <c r="M26" s="79"/>
      <c r="N26" s="36"/>
      <c r="O26" s="79"/>
      <c r="P26" s="79"/>
      <c r="Q26" s="36"/>
    </row>
    <row r="27" spans="1:17" ht="13" x14ac:dyDescent="0.3">
      <c r="A27" s="8">
        <v>9</v>
      </c>
      <c r="B27" s="80" t="s">
        <v>25</v>
      </c>
      <c r="C27" s="78">
        <v>3178</v>
      </c>
      <c r="D27" s="78">
        <v>1589</v>
      </c>
      <c r="E27" s="12">
        <v>6991.6</v>
      </c>
      <c r="F27" s="78">
        <v>10884</v>
      </c>
      <c r="G27" s="78">
        <v>5442</v>
      </c>
      <c r="H27" s="12">
        <v>23944.800000000003</v>
      </c>
      <c r="I27" s="78">
        <v>6696</v>
      </c>
      <c r="J27" s="78">
        <v>3348</v>
      </c>
      <c r="K27" s="12">
        <v>14731.2</v>
      </c>
      <c r="L27" s="78">
        <v>2799</v>
      </c>
      <c r="M27" s="78">
        <v>1399.5</v>
      </c>
      <c r="N27" s="12">
        <v>6157.8000000000011</v>
      </c>
      <c r="O27" s="78">
        <v>5847</v>
      </c>
      <c r="P27" s="78">
        <v>2923.5</v>
      </c>
      <c r="Q27" s="12">
        <v>12863.400000000001</v>
      </c>
    </row>
    <row r="28" spans="1:17" ht="13" x14ac:dyDescent="0.3">
      <c r="A28" s="114" t="s">
        <v>26</v>
      </c>
      <c r="B28" s="114"/>
      <c r="C28" s="73">
        <f>SUM(C15:C27)</f>
        <v>232301</v>
      </c>
      <c r="D28" s="73">
        <f t="shared" ref="D28:Q28" si="0">SUM(D15:D27)</f>
        <v>338789</v>
      </c>
      <c r="E28" s="82">
        <f t="shared" si="0"/>
        <v>1457020.9000000001</v>
      </c>
      <c r="F28" s="73">
        <f t="shared" si="0"/>
        <v>410189</v>
      </c>
      <c r="G28" s="73">
        <f t="shared" si="0"/>
        <v>601903.5</v>
      </c>
      <c r="H28" s="82">
        <f t="shared" si="0"/>
        <v>2588849.2999999998</v>
      </c>
      <c r="I28" s="73">
        <f t="shared" si="0"/>
        <v>283712</v>
      </c>
      <c r="J28" s="73">
        <f t="shared" si="0"/>
        <v>413210.5</v>
      </c>
      <c r="K28" s="82">
        <f t="shared" si="0"/>
        <v>1777222.1999999997</v>
      </c>
      <c r="L28" s="73">
        <f t="shared" si="0"/>
        <v>192027</v>
      </c>
      <c r="M28" s="73">
        <f t="shared" si="0"/>
        <v>287943.5</v>
      </c>
      <c r="N28" s="82">
        <f t="shared" si="0"/>
        <v>1238353.5</v>
      </c>
      <c r="O28" s="73">
        <f t="shared" si="0"/>
        <v>284593</v>
      </c>
      <c r="P28" s="73">
        <f t="shared" si="0"/>
        <v>378862.5</v>
      </c>
      <c r="Q28" s="82">
        <f t="shared" si="0"/>
        <v>1629473.8999999997</v>
      </c>
    </row>
    <row r="31" spans="1:17" ht="13" x14ac:dyDescent="0.3">
      <c r="A31" s="115" t="s">
        <v>2</v>
      </c>
      <c r="B31" s="116"/>
      <c r="C31" s="157" t="s">
        <v>58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7" ht="13" x14ac:dyDescent="0.3">
      <c r="A32" s="115"/>
      <c r="B32" s="116"/>
      <c r="C32" s="140" t="s">
        <v>41</v>
      </c>
      <c r="D32" s="140"/>
      <c r="E32" s="140"/>
      <c r="F32" s="140" t="s">
        <v>8</v>
      </c>
      <c r="G32" s="140"/>
      <c r="H32" s="140"/>
      <c r="I32" s="140" t="s">
        <v>9</v>
      </c>
      <c r="J32" s="140"/>
      <c r="K32" s="140"/>
      <c r="L32" s="140" t="s">
        <v>42</v>
      </c>
      <c r="M32" s="140"/>
      <c r="N32" s="140"/>
      <c r="O32" s="140" t="s">
        <v>43</v>
      </c>
      <c r="P32" s="140"/>
      <c r="Q32" s="140"/>
    </row>
    <row r="33" spans="1:17" ht="13" x14ac:dyDescent="0.3">
      <c r="A33" s="115"/>
      <c r="B33" s="116"/>
      <c r="C33" s="73" t="s">
        <v>10</v>
      </c>
      <c r="D33" s="73" t="s">
        <v>44</v>
      </c>
      <c r="E33" s="8" t="s">
        <v>11</v>
      </c>
      <c r="F33" s="73" t="s">
        <v>10</v>
      </c>
      <c r="G33" s="73" t="s">
        <v>44</v>
      </c>
      <c r="H33" s="8" t="s">
        <v>11</v>
      </c>
      <c r="I33" s="73" t="s">
        <v>10</v>
      </c>
      <c r="J33" s="73" t="s">
        <v>44</v>
      </c>
      <c r="K33" s="8" t="s">
        <v>11</v>
      </c>
      <c r="L33" s="73" t="s">
        <v>10</v>
      </c>
      <c r="M33" s="73" t="s">
        <v>44</v>
      </c>
      <c r="N33" s="8" t="s">
        <v>11</v>
      </c>
      <c r="O33" s="73" t="s">
        <v>10</v>
      </c>
      <c r="P33" s="73" t="s">
        <v>44</v>
      </c>
      <c r="Q33" s="8" t="s">
        <v>11</v>
      </c>
    </row>
    <row r="34" spans="1:17" ht="13" x14ac:dyDescent="0.3">
      <c r="A34" s="8">
        <v>1</v>
      </c>
      <c r="B34" s="74" t="s">
        <v>12</v>
      </c>
      <c r="C34" s="75">
        <v>160039</v>
      </c>
      <c r="D34" s="75">
        <v>160039</v>
      </c>
      <c r="E34" s="76">
        <v>688167.7</v>
      </c>
      <c r="F34" s="77">
        <v>288411</v>
      </c>
      <c r="G34" s="77">
        <v>288411</v>
      </c>
      <c r="H34" s="76">
        <v>1240167.2999999998</v>
      </c>
      <c r="I34" s="75">
        <v>198440</v>
      </c>
      <c r="J34" s="75">
        <v>198440</v>
      </c>
      <c r="K34" s="76">
        <v>853292</v>
      </c>
      <c r="L34" s="75">
        <v>130909</v>
      </c>
      <c r="M34" s="75">
        <v>130909</v>
      </c>
      <c r="N34" s="76">
        <v>562908.69999999995</v>
      </c>
      <c r="O34" s="75">
        <v>212375</v>
      </c>
      <c r="P34" s="75">
        <v>212375</v>
      </c>
      <c r="Q34" s="76">
        <v>913212.5</v>
      </c>
    </row>
    <row r="35" spans="1:17" ht="13" x14ac:dyDescent="0.3">
      <c r="A35" s="8">
        <v>2</v>
      </c>
      <c r="B35" s="74" t="s">
        <v>13</v>
      </c>
      <c r="C35" s="78">
        <v>16570</v>
      </c>
      <c r="D35" s="78">
        <v>33140</v>
      </c>
      <c r="E35" s="12">
        <v>142502</v>
      </c>
      <c r="F35" s="79">
        <v>34723</v>
      </c>
      <c r="G35" s="79">
        <v>69446</v>
      </c>
      <c r="H35" s="12">
        <v>298617.8</v>
      </c>
      <c r="I35" s="78">
        <v>21121</v>
      </c>
      <c r="J35" s="78">
        <v>42242</v>
      </c>
      <c r="K35" s="12">
        <v>181640.59999999998</v>
      </c>
      <c r="L35" s="78">
        <v>13777</v>
      </c>
      <c r="M35" s="78">
        <v>27554</v>
      </c>
      <c r="N35" s="12">
        <v>118482.19999999998</v>
      </c>
      <c r="O35" s="78">
        <v>15716</v>
      </c>
      <c r="P35" s="78">
        <v>31432</v>
      </c>
      <c r="Q35" s="12">
        <v>135157.59999999998</v>
      </c>
    </row>
    <row r="36" spans="1:17" ht="13" x14ac:dyDescent="0.3">
      <c r="A36" s="8">
        <v>3</v>
      </c>
      <c r="B36" s="74" t="s">
        <v>14</v>
      </c>
      <c r="C36" s="78">
        <v>1239</v>
      </c>
      <c r="D36" s="78">
        <v>1858.5</v>
      </c>
      <c r="E36" s="12">
        <v>8053.5</v>
      </c>
      <c r="F36" s="79">
        <v>2409</v>
      </c>
      <c r="G36" s="79">
        <v>3613.5</v>
      </c>
      <c r="H36" s="12">
        <v>15658.5</v>
      </c>
      <c r="I36" s="78">
        <v>1638</v>
      </c>
      <c r="J36" s="78">
        <v>2457</v>
      </c>
      <c r="K36" s="12">
        <v>10647</v>
      </c>
      <c r="L36" s="78">
        <v>1059</v>
      </c>
      <c r="M36" s="78">
        <v>1588.5</v>
      </c>
      <c r="N36" s="12">
        <v>6883.5</v>
      </c>
      <c r="O36" s="78">
        <v>1425</v>
      </c>
      <c r="P36" s="78">
        <v>2137.5</v>
      </c>
      <c r="Q36" s="12">
        <v>9262.5</v>
      </c>
    </row>
    <row r="37" spans="1:17" ht="13" x14ac:dyDescent="0.3">
      <c r="A37" s="8">
        <v>4</v>
      </c>
      <c r="B37" s="80" t="s">
        <v>15</v>
      </c>
      <c r="C37" s="78">
        <v>9007</v>
      </c>
      <c r="D37" s="78">
        <v>27021</v>
      </c>
      <c r="E37" s="12">
        <v>116190.29999999999</v>
      </c>
      <c r="F37" s="79">
        <v>19565</v>
      </c>
      <c r="G37" s="79">
        <v>58695</v>
      </c>
      <c r="H37" s="12">
        <v>252388.49999999997</v>
      </c>
      <c r="I37" s="78">
        <v>12709</v>
      </c>
      <c r="J37" s="78">
        <v>38127</v>
      </c>
      <c r="K37" s="12">
        <v>163946.09999999998</v>
      </c>
      <c r="L37" s="78">
        <v>8239</v>
      </c>
      <c r="M37" s="78">
        <v>24717</v>
      </c>
      <c r="N37" s="12">
        <v>106283.09999999998</v>
      </c>
      <c r="O37" s="78">
        <v>8264</v>
      </c>
      <c r="P37" s="78">
        <v>24792</v>
      </c>
      <c r="Q37" s="12">
        <v>106605.59999999998</v>
      </c>
    </row>
    <row r="38" spans="1:17" ht="13" x14ac:dyDescent="0.3">
      <c r="A38" s="8">
        <v>5</v>
      </c>
      <c r="B38" s="80" t="s">
        <v>16</v>
      </c>
      <c r="C38" s="78">
        <v>327</v>
      </c>
      <c r="D38" s="78">
        <v>654</v>
      </c>
      <c r="E38" s="12">
        <v>2812.2</v>
      </c>
      <c r="F38" s="79">
        <v>525</v>
      </c>
      <c r="G38" s="79">
        <v>1050</v>
      </c>
      <c r="H38" s="12">
        <v>4515</v>
      </c>
      <c r="I38" s="78">
        <v>374</v>
      </c>
      <c r="J38" s="78">
        <v>748</v>
      </c>
      <c r="K38" s="12">
        <v>3216.3999999999996</v>
      </c>
      <c r="L38" s="78">
        <v>256</v>
      </c>
      <c r="M38" s="78">
        <v>512</v>
      </c>
      <c r="N38" s="12">
        <v>2201.6</v>
      </c>
      <c r="O38" s="78">
        <v>380</v>
      </c>
      <c r="P38" s="78">
        <v>760</v>
      </c>
      <c r="Q38" s="12">
        <v>3268</v>
      </c>
    </row>
    <row r="39" spans="1:17" ht="13" x14ac:dyDescent="0.3">
      <c r="A39" s="8">
        <v>6</v>
      </c>
      <c r="B39" s="80" t="s">
        <v>17</v>
      </c>
      <c r="C39" s="78">
        <v>6034</v>
      </c>
      <c r="D39" s="78">
        <v>24136</v>
      </c>
      <c r="E39" s="12">
        <v>103784.79999999999</v>
      </c>
      <c r="F39" s="79">
        <v>10864</v>
      </c>
      <c r="G39" s="79">
        <v>43456</v>
      </c>
      <c r="H39" s="12">
        <v>186843.6</v>
      </c>
      <c r="I39" s="78">
        <v>7402</v>
      </c>
      <c r="J39" s="78">
        <v>29608</v>
      </c>
      <c r="K39" s="12">
        <v>127314.4</v>
      </c>
      <c r="L39" s="78">
        <v>5846</v>
      </c>
      <c r="M39" s="78">
        <v>23384</v>
      </c>
      <c r="N39" s="12">
        <v>100551.2</v>
      </c>
      <c r="O39" s="78">
        <v>5707</v>
      </c>
      <c r="P39" s="78">
        <v>22828</v>
      </c>
      <c r="Q39" s="12">
        <v>98160.4</v>
      </c>
    </row>
    <row r="40" spans="1:17" ht="13" x14ac:dyDescent="0.3">
      <c r="A40" s="8">
        <v>7</v>
      </c>
      <c r="B40" s="81" t="s">
        <v>18</v>
      </c>
      <c r="C40" s="78">
        <v>3042</v>
      </c>
      <c r="D40" s="78">
        <v>15210</v>
      </c>
      <c r="E40" s="12">
        <v>65403</v>
      </c>
      <c r="F40" s="79">
        <v>4853</v>
      </c>
      <c r="G40" s="79">
        <v>24265</v>
      </c>
      <c r="H40" s="12">
        <v>104339.5</v>
      </c>
      <c r="I40" s="78">
        <v>3073</v>
      </c>
      <c r="J40" s="78">
        <v>15365</v>
      </c>
      <c r="K40" s="12">
        <v>66069.5</v>
      </c>
      <c r="L40" s="78">
        <v>2755</v>
      </c>
      <c r="M40" s="78">
        <v>13775</v>
      </c>
      <c r="N40" s="12">
        <v>59232.5</v>
      </c>
      <c r="O40" s="78">
        <v>2714</v>
      </c>
      <c r="P40" s="78">
        <v>13570</v>
      </c>
      <c r="Q40" s="12">
        <v>58351</v>
      </c>
    </row>
    <row r="41" spans="1:17" ht="13" x14ac:dyDescent="0.3">
      <c r="A41" s="8">
        <v>8</v>
      </c>
      <c r="B41" s="81" t="s">
        <v>18</v>
      </c>
      <c r="C41" s="78">
        <v>7024</v>
      </c>
      <c r="D41" s="78">
        <v>42144</v>
      </c>
      <c r="E41" s="12">
        <v>181219.19999999998</v>
      </c>
      <c r="F41" s="79">
        <v>12366</v>
      </c>
      <c r="G41" s="79">
        <v>74196</v>
      </c>
      <c r="H41" s="12">
        <v>319042.79999999993</v>
      </c>
      <c r="I41" s="78">
        <v>7444</v>
      </c>
      <c r="J41" s="78">
        <v>44664</v>
      </c>
      <c r="K41" s="12">
        <v>192055.19999999998</v>
      </c>
      <c r="L41" s="78">
        <v>6233</v>
      </c>
      <c r="M41" s="78">
        <v>37398</v>
      </c>
      <c r="N41" s="12">
        <v>160811.39999999997</v>
      </c>
      <c r="O41" s="78">
        <v>5781</v>
      </c>
      <c r="P41" s="78">
        <v>34686</v>
      </c>
      <c r="Q41" s="12">
        <v>149149.79999999999</v>
      </c>
    </row>
    <row r="42" spans="1:17" ht="13" x14ac:dyDescent="0.3">
      <c r="A42" s="8" t="s">
        <v>19</v>
      </c>
      <c r="B42" s="80" t="s">
        <v>18</v>
      </c>
      <c r="C42" s="78">
        <v>1346</v>
      </c>
      <c r="D42" s="78">
        <v>9422</v>
      </c>
      <c r="E42" s="12">
        <v>40514.599999999991</v>
      </c>
      <c r="F42" s="79">
        <v>1912</v>
      </c>
      <c r="G42" s="79">
        <v>13384</v>
      </c>
      <c r="H42" s="12">
        <v>57551.199999999997</v>
      </c>
      <c r="I42" s="78">
        <v>1412</v>
      </c>
      <c r="J42" s="78">
        <v>9884</v>
      </c>
      <c r="K42" s="12">
        <v>42501.2</v>
      </c>
      <c r="L42" s="78">
        <v>1056</v>
      </c>
      <c r="M42" s="78">
        <v>7392</v>
      </c>
      <c r="N42" s="12">
        <v>31785.599999999999</v>
      </c>
      <c r="O42" s="78">
        <v>1025</v>
      </c>
      <c r="P42" s="78">
        <v>7175</v>
      </c>
      <c r="Q42" s="12">
        <v>30852.499999999996</v>
      </c>
    </row>
    <row r="43" spans="1:17" ht="13" x14ac:dyDescent="0.3">
      <c r="A43" s="8" t="s">
        <v>20</v>
      </c>
      <c r="B43" s="80" t="s">
        <v>18</v>
      </c>
      <c r="C43" s="78">
        <v>8</v>
      </c>
      <c r="D43" s="78">
        <v>64</v>
      </c>
      <c r="E43" s="12">
        <v>275.2</v>
      </c>
      <c r="F43" s="79">
        <v>15</v>
      </c>
      <c r="G43" s="79">
        <v>120</v>
      </c>
      <c r="H43" s="36">
        <v>516</v>
      </c>
      <c r="I43" s="78">
        <v>13</v>
      </c>
      <c r="J43" s="78">
        <v>104</v>
      </c>
      <c r="K43" s="12">
        <v>447.2</v>
      </c>
      <c r="L43" s="78">
        <v>6</v>
      </c>
      <c r="M43" s="78">
        <v>48</v>
      </c>
      <c r="N43" s="12">
        <v>206.4</v>
      </c>
      <c r="O43" s="78">
        <v>4</v>
      </c>
      <c r="P43" s="78">
        <v>32</v>
      </c>
      <c r="Q43" s="12">
        <v>137.6</v>
      </c>
    </row>
    <row r="44" spans="1:17" ht="13" x14ac:dyDescent="0.3">
      <c r="A44" s="8" t="s">
        <v>21</v>
      </c>
      <c r="B44" s="80" t="s">
        <v>18</v>
      </c>
      <c r="C44" s="78">
        <v>69</v>
      </c>
      <c r="D44" s="78">
        <v>621</v>
      </c>
      <c r="E44" s="12">
        <v>2670.2999999999997</v>
      </c>
      <c r="F44" s="79">
        <v>287</v>
      </c>
      <c r="G44" s="79">
        <v>2583</v>
      </c>
      <c r="H44" s="12">
        <v>11106.899999999998</v>
      </c>
      <c r="I44" s="78">
        <v>83</v>
      </c>
      <c r="J44" s="78">
        <v>747</v>
      </c>
      <c r="K44" s="12">
        <v>3212.0999999999995</v>
      </c>
      <c r="L44" s="78">
        <v>37</v>
      </c>
      <c r="M44" s="78">
        <v>333</v>
      </c>
      <c r="N44" s="12">
        <v>1431.8999999999999</v>
      </c>
      <c r="O44" s="78">
        <v>27</v>
      </c>
      <c r="P44" s="78">
        <v>243</v>
      </c>
      <c r="Q44" s="12">
        <v>1044.8999999999999</v>
      </c>
    </row>
    <row r="45" spans="1:17" ht="13" x14ac:dyDescent="0.3">
      <c r="A45" s="8" t="s">
        <v>57</v>
      </c>
      <c r="B45" s="80" t="s">
        <v>24</v>
      </c>
      <c r="C45" s="79"/>
      <c r="D45" s="79"/>
      <c r="E45" s="36"/>
      <c r="H45" s="36"/>
      <c r="I45" s="79"/>
      <c r="J45" s="79"/>
      <c r="K45" s="36"/>
      <c r="L45" s="79"/>
      <c r="M45" s="79"/>
      <c r="N45" s="36"/>
      <c r="O45" s="79"/>
      <c r="P45" s="79"/>
      <c r="Q45" s="36"/>
    </row>
    <row r="46" spans="1:17" ht="13" x14ac:dyDescent="0.3">
      <c r="A46" s="8">
        <v>9</v>
      </c>
      <c r="B46" s="80" t="s">
        <v>25</v>
      </c>
      <c r="C46" s="79">
        <v>2691</v>
      </c>
      <c r="D46" s="79">
        <v>1345.5</v>
      </c>
      <c r="E46" s="36">
        <v>5920.2000000000007</v>
      </c>
      <c r="F46" s="79">
        <v>10497</v>
      </c>
      <c r="G46" s="79">
        <v>5248.5</v>
      </c>
      <c r="H46" s="36">
        <v>11106.899999999998</v>
      </c>
      <c r="I46" s="79">
        <v>5739</v>
      </c>
      <c r="J46" s="79">
        <v>2869.5</v>
      </c>
      <c r="K46" s="36">
        <v>12625.800000000001</v>
      </c>
      <c r="L46" s="79">
        <v>2336</v>
      </c>
      <c r="M46" s="79">
        <v>1168</v>
      </c>
      <c r="N46" s="36">
        <v>5139.2000000000007</v>
      </c>
      <c r="O46" s="79">
        <v>5107</v>
      </c>
      <c r="P46" s="79">
        <v>2553.5</v>
      </c>
      <c r="Q46" s="36">
        <v>11235.400000000001</v>
      </c>
    </row>
    <row r="47" spans="1:17" ht="13" x14ac:dyDescent="0.3">
      <c r="A47" s="114" t="s">
        <v>26</v>
      </c>
      <c r="B47" s="114"/>
      <c r="C47" s="73">
        <v>207396</v>
      </c>
      <c r="D47" s="73">
        <v>315655</v>
      </c>
      <c r="E47" s="82">
        <v>1357513</v>
      </c>
      <c r="F47" s="73">
        <v>376216</v>
      </c>
      <c r="G47" s="73">
        <v>579359</v>
      </c>
      <c r="H47" s="82">
        <v>2501854</v>
      </c>
      <c r="I47" s="73">
        <v>259448</v>
      </c>
      <c r="J47" s="73">
        <v>385255.5</v>
      </c>
      <c r="K47" s="82">
        <v>1656967.4999999998</v>
      </c>
      <c r="L47" s="73">
        <v>172509</v>
      </c>
      <c r="M47" s="73">
        <v>268778.5</v>
      </c>
      <c r="N47" s="82">
        <v>1155917.2999999996</v>
      </c>
      <c r="O47" s="73">
        <v>258525</v>
      </c>
      <c r="P47" s="73">
        <v>352584</v>
      </c>
      <c r="Q47" s="82">
        <v>1516437.8</v>
      </c>
    </row>
    <row r="50" spans="1:17" ht="13" x14ac:dyDescent="0.3">
      <c r="A50" s="115" t="s">
        <v>2</v>
      </c>
      <c r="B50" s="116"/>
      <c r="C50" s="157" t="s">
        <v>59</v>
      </c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1:17" ht="13" x14ac:dyDescent="0.3">
      <c r="A51" s="115"/>
      <c r="B51" s="116"/>
      <c r="C51" s="140" t="s">
        <v>41</v>
      </c>
      <c r="D51" s="140"/>
      <c r="E51" s="140"/>
      <c r="F51" s="140" t="s">
        <v>8</v>
      </c>
      <c r="G51" s="140"/>
      <c r="H51" s="140"/>
      <c r="I51" s="140" t="s">
        <v>9</v>
      </c>
      <c r="J51" s="140"/>
      <c r="K51" s="140"/>
      <c r="L51" s="140" t="s">
        <v>42</v>
      </c>
      <c r="M51" s="140"/>
      <c r="N51" s="140"/>
      <c r="O51" s="140" t="s">
        <v>43</v>
      </c>
      <c r="P51" s="140"/>
      <c r="Q51" s="140"/>
    </row>
    <row r="52" spans="1:17" ht="13" x14ac:dyDescent="0.3">
      <c r="A52" s="115"/>
      <c r="B52" s="116"/>
      <c r="C52" s="73" t="s">
        <v>10</v>
      </c>
      <c r="D52" s="73" t="s">
        <v>44</v>
      </c>
      <c r="E52" s="8" t="s">
        <v>11</v>
      </c>
      <c r="F52" s="73" t="s">
        <v>10</v>
      </c>
      <c r="G52" s="73" t="s">
        <v>44</v>
      </c>
      <c r="H52" s="8" t="s">
        <v>11</v>
      </c>
      <c r="I52" s="73" t="s">
        <v>10</v>
      </c>
      <c r="J52" s="73" t="s">
        <v>44</v>
      </c>
      <c r="K52" s="8" t="s">
        <v>11</v>
      </c>
      <c r="L52" s="73" t="s">
        <v>10</v>
      </c>
      <c r="M52" s="73" t="s">
        <v>44</v>
      </c>
      <c r="N52" s="8" t="s">
        <v>11</v>
      </c>
      <c r="O52" s="73" t="s">
        <v>10</v>
      </c>
      <c r="P52" s="73" t="s">
        <v>44</v>
      </c>
      <c r="Q52" s="8" t="s">
        <v>11</v>
      </c>
    </row>
    <row r="53" spans="1:17" ht="13" x14ac:dyDescent="0.3">
      <c r="A53" s="8">
        <v>1</v>
      </c>
      <c r="B53" s="74" t="s">
        <v>12</v>
      </c>
      <c r="C53" s="75">
        <v>151305</v>
      </c>
      <c r="D53" s="75">
        <v>151305</v>
      </c>
      <c r="E53" s="76">
        <v>650611.5</v>
      </c>
      <c r="F53" s="77">
        <v>302776</v>
      </c>
      <c r="G53" s="77">
        <v>302776</v>
      </c>
      <c r="H53" s="76">
        <v>1301936.7999999998</v>
      </c>
      <c r="I53" s="75">
        <v>206128</v>
      </c>
      <c r="J53" s="75">
        <v>206128</v>
      </c>
      <c r="K53" s="76">
        <v>886350.39999999991</v>
      </c>
      <c r="L53" s="75">
        <v>127349</v>
      </c>
      <c r="M53" s="75">
        <v>127349</v>
      </c>
      <c r="N53" s="76">
        <v>547600.69999999995</v>
      </c>
      <c r="O53" s="75">
        <v>219149</v>
      </c>
      <c r="P53" s="75">
        <v>219149</v>
      </c>
      <c r="Q53" s="76">
        <v>942340.7</v>
      </c>
    </row>
    <row r="54" spans="1:17" ht="13" x14ac:dyDescent="0.3">
      <c r="A54" s="8">
        <v>2</v>
      </c>
      <c r="B54" s="74" t="s">
        <v>13</v>
      </c>
      <c r="C54" s="78">
        <v>17480</v>
      </c>
      <c r="D54" s="78">
        <v>34960</v>
      </c>
      <c r="E54" s="12">
        <v>150328</v>
      </c>
      <c r="F54" s="79">
        <v>37651</v>
      </c>
      <c r="G54" s="79">
        <v>75302</v>
      </c>
      <c r="H54" s="12">
        <v>323798.59999999998</v>
      </c>
      <c r="I54" s="78">
        <v>23004</v>
      </c>
      <c r="J54" s="78">
        <v>46008</v>
      </c>
      <c r="K54" s="12">
        <v>197834.4</v>
      </c>
      <c r="L54" s="78">
        <v>14521</v>
      </c>
      <c r="M54" s="78">
        <v>29042</v>
      </c>
      <c r="N54" s="12">
        <v>124880.6</v>
      </c>
      <c r="O54" s="78">
        <v>16689</v>
      </c>
      <c r="P54" s="78">
        <v>33378</v>
      </c>
      <c r="Q54" s="12">
        <v>143525.4</v>
      </c>
    </row>
    <row r="55" spans="1:17" ht="13" x14ac:dyDescent="0.3">
      <c r="A55" s="8">
        <v>3</v>
      </c>
      <c r="B55" s="74" t="s">
        <v>14</v>
      </c>
      <c r="C55" s="78">
        <v>1357</v>
      </c>
      <c r="D55" s="78">
        <v>2035.5</v>
      </c>
      <c r="E55" s="12">
        <v>8820.5</v>
      </c>
      <c r="F55" s="79">
        <v>2701</v>
      </c>
      <c r="G55" s="79">
        <v>4051.5</v>
      </c>
      <c r="H55" s="12">
        <v>17556.5</v>
      </c>
      <c r="I55" s="78">
        <v>1775</v>
      </c>
      <c r="J55" s="78">
        <v>2662.5</v>
      </c>
      <c r="K55" s="12">
        <v>11537.5</v>
      </c>
      <c r="L55" s="78">
        <v>1104</v>
      </c>
      <c r="M55" s="78">
        <v>1656</v>
      </c>
      <c r="N55" s="12">
        <v>7176</v>
      </c>
      <c r="O55" s="78">
        <v>1529</v>
      </c>
      <c r="P55" s="78">
        <v>2293.5</v>
      </c>
      <c r="Q55" s="12">
        <v>9938.5</v>
      </c>
    </row>
    <row r="56" spans="1:17" ht="13" x14ac:dyDescent="0.3">
      <c r="A56" s="8">
        <v>4</v>
      </c>
      <c r="B56" s="80" t="s">
        <v>15</v>
      </c>
      <c r="C56" s="78">
        <v>9639</v>
      </c>
      <c r="D56" s="78">
        <v>28917</v>
      </c>
      <c r="E56" s="12">
        <v>124343.09999999999</v>
      </c>
      <c r="F56" s="79">
        <v>21449</v>
      </c>
      <c r="G56" s="79">
        <v>64347</v>
      </c>
      <c r="H56" s="12">
        <v>276692.09999999998</v>
      </c>
      <c r="I56" s="78">
        <v>13660</v>
      </c>
      <c r="J56" s="78">
        <v>40980</v>
      </c>
      <c r="K56" s="12">
        <v>176214</v>
      </c>
      <c r="L56" s="78">
        <v>9280</v>
      </c>
      <c r="M56" s="78">
        <v>27840</v>
      </c>
      <c r="N56" s="12">
        <v>119712</v>
      </c>
      <c r="O56" s="78">
        <v>9097</v>
      </c>
      <c r="P56" s="78">
        <v>27291</v>
      </c>
      <c r="Q56" s="12">
        <v>117351.29999999999</v>
      </c>
    </row>
    <row r="57" spans="1:17" ht="13" x14ac:dyDescent="0.3">
      <c r="A57" s="8">
        <v>5</v>
      </c>
      <c r="B57" s="80" t="s">
        <v>16</v>
      </c>
      <c r="C57" s="78">
        <v>444</v>
      </c>
      <c r="D57" s="78">
        <v>888</v>
      </c>
      <c r="E57" s="12">
        <v>3818.3999999999996</v>
      </c>
      <c r="F57" s="79">
        <v>694</v>
      </c>
      <c r="G57" s="79">
        <v>1388</v>
      </c>
      <c r="H57" s="12">
        <v>5968.4</v>
      </c>
      <c r="I57" s="78">
        <v>506</v>
      </c>
      <c r="J57" s="78">
        <v>1012</v>
      </c>
      <c r="K57" s="12">
        <v>4351.6000000000004</v>
      </c>
      <c r="L57" s="78">
        <v>283</v>
      </c>
      <c r="M57" s="78">
        <v>566</v>
      </c>
      <c r="N57" s="12">
        <v>2433.7999999999997</v>
      </c>
      <c r="O57" s="78">
        <v>424</v>
      </c>
      <c r="P57" s="78">
        <v>848</v>
      </c>
      <c r="Q57" s="12">
        <v>3646.3999999999996</v>
      </c>
    </row>
    <row r="58" spans="1:17" ht="13" x14ac:dyDescent="0.3">
      <c r="A58" s="8">
        <v>6</v>
      </c>
      <c r="B58" s="80" t="s">
        <v>17</v>
      </c>
      <c r="C58" s="78">
        <v>6343</v>
      </c>
      <c r="D58" s="78">
        <v>25372</v>
      </c>
      <c r="E58" s="12">
        <v>109099.6</v>
      </c>
      <c r="F58" s="79">
        <v>11420</v>
      </c>
      <c r="G58" s="79">
        <v>45680</v>
      </c>
      <c r="H58" s="12">
        <v>196424</v>
      </c>
      <c r="I58" s="78">
        <v>8447</v>
      </c>
      <c r="J58" s="78">
        <v>33788</v>
      </c>
      <c r="K58" s="12">
        <v>145288.4</v>
      </c>
      <c r="L58" s="78">
        <v>6927</v>
      </c>
      <c r="M58" s="78">
        <v>27708</v>
      </c>
      <c r="N58" s="12">
        <v>119144.4</v>
      </c>
      <c r="O58" s="78">
        <v>6501</v>
      </c>
      <c r="P58" s="78">
        <v>26004</v>
      </c>
      <c r="Q58" s="12">
        <v>111817.2</v>
      </c>
    </row>
    <row r="59" spans="1:17" ht="13" x14ac:dyDescent="0.3">
      <c r="A59" s="8">
        <v>7</v>
      </c>
      <c r="B59" s="81" t="s">
        <v>18</v>
      </c>
      <c r="C59" s="78">
        <v>3406</v>
      </c>
      <c r="D59" s="78">
        <v>17030</v>
      </c>
      <c r="E59" s="12">
        <v>73229</v>
      </c>
      <c r="F59" s="79">
        <v>5222</v>
      </c>
      <c r="G59" s="79">
        <v>26110</v>
      </c>
      <c r="H59" s="12">
        <v>112273</v>
      </c>
      <c r="I59" s="78">
        <v>3423</v>
      </c>
      <c r="J59" s="78">
        <v>17115</v>
      </c>
      <c r="K59" s="12">
        <v>73594.5</v>
      </c>
      <c r="L59" s="78">
        <v>3096</v>
      </c>
      <c r="M59" s="78">
        <v>15480</v>
      </c>
      <c r="N59" s="12">
        <v>66564</v>
      </c>
      <c r="O59" s="78">
        <v>3061</v>
      </c>
      <c r="P59" s="78">
        <v>15305</v>
      </c>
      <c r="Q59" s="12">
        <v>65811.5</v>
      </c>
    </row>
    <row r="60" spans="1:17" ht="13" x14ac:dyDescent="0.3">
      <c r="A60" s="8">
        <v>8</v>
      </c>
      <c r="B60" s="81" t="s">
        <v>18</v>
      </c>
      <c r="C60" s="78">
        <v>8051</v>
      </c>
      <c r="D60" s="78">
        <v>48306</v>
      </c>
      <c r="E60" s="12">
        <v>207715.8</v>
      </c>
      <c r="F60" s="79">
        <v>13045</v>
      </c>
      <c r="G60" s="79">
        <v>78270</v>
      </c>
      <c r="H60" s="12">
        <v>336561</v>
      </c>
      <c r="I60" s="78">
        <v>8917</v>
      </c>
      <c r="J60" s="78">
        <v>53502</v>
      </c>
      <c r="K60" s="12">
        <v>230058.59999999998</v>
      </c>
      <c r="L60" s="78">
        <v>7747</v>
      </c>
      <c r="M60" s="78">
        <v>46482</v>
      </c>
      <c r="N60" s="12">
        <v>199872.59999999998</v>
      </c>
      <c r="O60" s="78">
        <v>6888</v>
      </c>
      <c r="P60" s="78">
        <v>41328</v>
      </c>
      <c r="Q60" s="12">
        <v>177710.39999999997</v>
      </c>
    </row>
    <row r="61" spans="1:17" ht="13" x14ac:dyDescent="0.3">
      <c r="A61" s="8" t="s">
        <v>19</v>
      </c>
      <c r="B61" s="80" t="s">
        <v>18</v>
      </c>
      <c r="C61" s="78">
        <v>1132</v>
      </c>
      <c r="D61" s="78">
        <v>7924</v>
      </c>
      <c r="E61" s="12">
        <v>34073.199999999997</v>
      </c>
      <c r="F61" s="79">
        <v>1705</v>
      </c>
      <c r="G61" s="79">
        <v>11935</v>
      </c>
      <c r="H61" s="12">
        <v>51320.5</v>
      </c>
      <c r="I61" s="78">
        <v>1462</v>
      </c>
      <c r="J61" s="78">
        <v>10234</v>
      </c>
      <c r="K61" s="12">
        <v>44006.2</v>
      </c>
      <c r="L61" s="78">
        <v>1579</v>
      </c>
      <c r="M61" s="78">
        <v>11053</v>
      </c>
      <c r="N61" s="12">
        <v>47527.899999999994</v>
      </c>
      <c r="O61" s="78">
        <v>1464</v>
      </c>
      <c r="P61" s="78">
        <v>10248</v>
      </c>
      <c r="Q61" s="12">
        <v>44066.399999999994</v>
      </c>
    </row>
    <row r="62" spans="1:17" ht="13" x14ac:dyDescent="0.3">
      <c r="A62" s="8" t="s">
        <v>20</v>
      </c>
      <c r="B62" s="80" t="s">
        <v>18</v>
      </c>
      <c r="C62" s="78">
        <v>1</v>
      </c>
      <c r="D62" s="78">
        <v>8</v>
      </c>
      <c r="E62" s="12">
        <v>34.4</v>
      </c>
      <c r="F62" s="79">
        <v>16</v>
      </c>
      <c r="G62" s="79">
        <v>128</v>
      </c>
      <c r="H62" s="36">
        <v>550.4</v>
      </c>
      <c r="I62" s="78">
        <v>7</v>
      </c>
      <c r="J62" s="78">
        <v>56</v>
      </c>
      <c r="K62" s="12">
        <v>240.79999999999998</v>
      </c>
      <c r="L62" s="78">
        <v>0</v>
      </c>
      <c r="M62" s="78">
        <v>0</v>
      </c>
      <c r="N62" s="12">
        <v>0</v>
      </c>
      <c r="O62" s="78">
        <v>1</v>
      </c>
      <c r="P62" s="78">
        <v>8</v>
      </c>
      <c r="Q62" s="12">
        <v>34.4</v>
      </c>
    </row>
    <row r="63" spans="1:17" ht="13" x14ac:dyDescent="0.3">
      <c r="A63" s="8" t="s">
        <v>21</v>
      </c>
      <c r="B63" s="80" t="s">
        <v>18</v>
      </c>
      <c r="C63" s="78">
        <v>60</v>
      </c>
      <c r="D63" s="78">
        <v>540</v>
      </c>
      <c r="E63" s="12">
        <v>2322</v>
      </c>
      <c r="F63" s="79">
        <v>224</v>
      </c>
      <c r="G63" s="79">
        <v>2016</v>
      </c>
      <c r="H63" s="12">
        <v>8668.7999999999993</v>
      </c>
      <c r="I63" s="78">
        <v>78</v>
      </c>
      <c r="J63" s="78">
        <v>702</v>
      </c>
      <c r="K63" s="12">
        <v>3018.5999999999995</v>
      </c>
      <c r="L63" s="78">
        <v>36</v>
      </c>
      <c r="M63" s="78">
        <v>324</v>
      </c>
      <c r="N63" s="12">
        <v>1393.1999999999998</v>
      </c>
      <c r="O63" s="78">
        <v>22</v>
      </c>
      <c r="P63" s="78">
        <v>198</v>
      </c>
      <c r="Q63" s="12">
        <v>851.39999999999986</v>
      </c>
    </row>
    <row r="64" spans="1:17" ht="13" x14ac:dyDescent="0.3">
      <c r="A64" s="8" t="s">
        <v>57</v>
      </c>
      <c r="B64" s="80" t="s">
        <v>24</v>
      </c>
      <c r="C64" s="79"/>
      <c r="D64" s="79"/>
      <c r="E64" s="36"/>
      <c r="F64" s="79"/>
      <c r="G64" s="79"/>
      <c r="H64" s="36"/>
      <c r="I64" s="79"/>
      <c r="J64" s="79"/>
      <c r="K64" s="36"/>
      <c r="L64" s="79"/>
      <c r="M64" s="79"/>
      <c r="N64" s="36"/>
      <c r="O64" s="79"/>
      <c r="P64" s="79"/>
      <c r="Q64" s="36"/>
    </row>
    <row r="65" spans="1:17" ht="13" x14ac:dyDescent="0.3">
      <c r="A65" s="8">
        <v>9</v>
      </c>
      <c r="B65" s="80" t="s">
        <v>25</v>
      </c>
      <c r="C65" s="79">
        <v>3056</v>
      </c>
      <c r="D65" s="79">
        <v>1528</v>
      </c>
      <c r="E65" s="36">
        <v>6723.2000000000007</v>
      </c>
      <c r="F65" s="79">
        <v>11385</v>
      </c>
      <c r="G65" s="79">
        <v>5692.5</v>
      </c>
      <c r="H65" s="36">
        <v>25047</v>
      </c>
      <c r="I65" s="79">
        <v>6690</v>
      </c>
      <c r="J65" s="79">
        <v>3345</v>
      </c>
      <c r="K65" s="36">
        <v>14718</v>
      </c>
      <c r="L65" s="79">
        <v>2957</v>
      </c>
      <c r="M65" s="79">
        <v>1478.5</v>
      </c>
      <c r="N65" s="36">
        <v>6505.4000000000005</v>
      </c>
      <c r="O65" s="79">
        <v>6106</v>
      </c>
      <c r="P65" s="79">
        <v>3053</v>
      </c>
      <c r="Q65" s="36">
        <v>13433.2</v>
      </c>
    </row>
    <row r="66" spans="1:17" ht="13" x14ac:dyDescent="0.3">
      <c r="A66" s="114" t="s">
        <v>26</v>
      </c>
      <c r="B66" s="114"/>
      <c r="C66" s="73">
        <f>SUM(C53:C65)</f>
        <v>202274</v>
      </c>
      <c r="D66" s="73">
        <f t="shared" ref="D66:Q66" si="1">SUM(D53:D65)</f>
        <v>318813.5</v>
      </c>
      <c r="E66" s="82">
        <f t="shared" si="1"/>
        <v>1371118.7</v>
      </c>
      <c r="F66" s="73">
        <f t="shared" si="1"/>
        <v>408288</v>
      </c>
      <c r="G66" s="73">
        <f t="shared" si="1"/>
        <v>617696</v>
      </c>
      <c r="H66" s="82">
        <f t="shared" si="1"/>
        <v>2656797.0999999996</v>
      </c>
      <c r="I66" s="73">
        <f t="shared" si="1"/>
        <v>274097</v>
      </c>
      <c r="J66" s="73">
        <f t="shared" si="1"/>
        <v>415532.5</v>
      </c>
      <c r="K66" s="82">
        <f t="shared" si="1"/>
        <v>1787213</v>
      </c>
      <c r="L66" s="73">
        <f t="shared" si="1"/>
        <v>174879</v>
      </c>
      <c r="M66" s="73">
        <f t="shared" si="1"/>
        <v>288978.5</v>
      </c>
      <c r="N66" s="82">
        <f t="shared" si="1"/>
        <v>1242810.5999999999</v>
      </c>
      <c r="O66" s="73">
        <f t="shared" si="1"/>
        <v>270931</v>
      </c>
      <c r="P66" s="73">
        <f t="shared" si="1"/>
        <v>379103.5</v>
      </c>
      <c r="Q66" s="82">
        <f t="shared" si="1"/>
        <v>1630526.7999999993</v>
      </c>
    </row>
    <row r="68" spans="1:17" ht="13" x14ac:dyDescent="0.3">
      <c r="A68" s="115" t="s">
        <v>2</v>
      </c>
      <c r="B68" s="116"/>
      <c r="C68" s="157" t="s">
        <v>60</v>
      </c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1:17" ht="13" x14ac:dyDescent="0.3">
      <c r="A69" s="115"/>
      <c r="B69" s="116"/>
      <c r="C69" s="140" t="s">
        <v>41</v>
      </c>
      <c r="D69" s="140"/>
      <c r="E69" s="140"/>
      <c r="F69" s="140" t="s">
        <v>8</v>
      </c>
      <c r="G69" s="140"/>
      <c r="H69" s="140"/>
      <c r="I69" s="140" t="s">
        <v>9</v>
      </c>
      <c r="J69" s="140"/>
      <c r="K69" s="140"/>
      <c r="L69" s="140" t="s">
        <v>42</v>
      </c>
      <c r="M69" s="140"/>
      <c r="N69" s="140"/>
      <c r="O69" s="140" t="s">
        <v>43</v>
      </c>
      <c r="P69" s="140"/>
      <c r="Q69" s="140"/>
    </row>
    <row r="70" spans="1:17" ht="13" x14ac:dyDescent="0.3">
      <c r="A70" s="115"/>
      <c r="B70" s="116"/>
      <c r="C70" s="73" t="s">
        <v>10</v>
      </c>
      <c r="D70" s="73" t="s">
        <v>44</v>
      </c>
      <c r="E70" s="8" t="s">
        <v>11</v>
      </c>
      <c r="F70" s="73" t="s">
        <v>10</v>
      </c>
      <c r="G70" s="73" t="s">
        <v>44</v>
      </c>
      <c r="H70" s="8" t="s">
        <v>11</v>
      </c>
      <c r="I70" s="73" t="s">
        <v>10</v>
      </c>
      <c r="J70" s="73" t="s">
        <v>44</v>
      </c>
      <c r="K70" s="8" t="s">
        <v>11</v>
      </c>
      <c r="L70" s="73" t="s">
        <v>10</v>
      </c>
      <c r="M70" s="73" t="s">
        <v>44</v>
      </c>
      <c r="N70" s="8" t="s">
        <v>11</v>
      </c>
      <c r="O70" s="73" t="s">
        <v>10</v>
      </c>
      <c r="P70" s="73" t="s">
        <v>44</v>
      </c>
      <c r="Q70" s="8" t="s">
        <v>11</v>
      </c>
    </row>
    <row r="71" spans="1:17" ht="13" x14ac:dyDescent="0.3">
      <c r="A71" s="8">
        <v>1</v>
      </c>
      <c r="B71" s="74" t="s">
        <v>12</v>
      </c>
      <c r="C71" s="75">
        <v>123734</v>
      </c>
      <c r="D71" s="75">
        <v>123734</v>
      </c>
      <c r="E71" s="76">
        <v>532056.19999999995</v>
      </c>
      <c r="F71" s="77">
        <v>260244</v>
      </c>
      <c r="G71" s="77">
        <v>260244</v>
      </c>
      <c r="H71" s="76">
        <v>1119049.2</v>
      </c>
      <c r="I71" s="75">
        <v>168992</v>
      </c>
      <c r="J71" s="75">
        <v>168992</v>
      </c>
      <c r="K71" s="76">
        <v>726665.6</v>
      </c>
      <c r="L71" s="75">
        <v>103284</v>
      </c>
      <c r="M71" s="75">
        <v>103284</v>
      </c>
      <c r="N71" s="76">
        <v>444121.19999999995</v>
      </c>
      <c r="O71" s="75">
        <v>184576</v>
      </c>
      <c r="P71" s="75">
        <v>184576</v>
      </c>
      <c r="Q71" s="76">
        <v>793676.80000000005</v>
      </c>
    </row>
    <row r="72" spans="1:17" ht="13" x14ac:dyDescent="0.3">
      <c r="A72" s="8">
        <v>2</v>
      </c>
      <c r="B72" s="74" t="s">
        <v>13</v>
      </c>
      <c r="C72" s="78">
        <v>18030</v>
      </c>
      <c r="D72" s="78">
        <v>36060</v>
      </c>
      <c r="E72" s="12">
        <v>155058</v>
      </c>
      <c r="F72" s="79">
        <v>37928</v>
      </c>
      <c r="G72" s="79">
        <v>75856</v>
      </c>
      <c r="H72" s="12">
        <v>326180.8</v>
      </c>
      <c r="I72" s="78">
        <v>22946</v>
      </c>
      <c r="J72" s="78">
        <v>45892</v>
      </c>
      <c r="K72" s="12">
        <v>197335.59999999998</v>
      </c>
      <c r="L72" s="78">
        <v>14482</v>
      </c>
      <c r="M72" s="78">
        <v>28964</v>
      </c>
      <c r="N72" s="12">
        <v>124545.19999999998</v>
      </c>
      <c r="O72" s="78">
        <v>16237</v>
      </c>
      <c r="P72" s="78">
        <v>32474</v>
      </c>
      <c r="Q72" s="12">
        <v>139638.20000000001</v>
      </c>
    </row>
    <row r="73" spans="1:17" ht="13" x14ac:dyDescent="0.3">
      <c r="A73" s="8">
        <v>3</v>
      </c>
      <c r="B73" s="74" t="s">
        <v>14</v>
      </c>
      <c r="C73" s="78">
        <v>1056</v>
      </c>
      <c r="D73" s="78">
        <v>1584</v>
      </c>
      <c r="E73" s="12">
        <v>6864</v>
      </c>
      <c r="F73" s="79">
        <v>2265</v>
      </c>
      <c r="G73" s="79">
        <v>3397.5</v>
      </c>
      <c r="H73" s="12">
        <v>14722.5</v>
      </c>
      <c r="I73" s="78">
        <v>1447</v>
      </c>
      <c r="J73" s="78">
        <v>2170.5</v>
      </c>
      <c r="K73" s="12">
        <v>9405.5</v>
      </c>
      <c r="L73" s="78">
        <v>829</v>
      </c>
      <c r="M73" s="78">
        <v>1243.5</v>
      </c>
      <c r="N73" s="12">
        <v>5388.5</v>
      </c>
      <c r="O73" s="78">
        <v>1025</v>
      </c>
      <c r="P73" s="78">
        <v>1537.5</v>
      </c>
      <c r="Q73" s="12">
        <v>6662.5</v>
      </c>
    </row>
    <row r="74" spans="1:17" ht="13" x14ac:dyDescent="0.3">
      <c r="A74" s="8">
        <v>4</v>
      </c>
      <c r="B74" s="80" t="s">
        <v>15</v>
      </c>
      <c r="C74" s="78">
        <v>9865</v>
      </c>
      <c r="D74" s="78">
        <v>29595</v>
      </c>
      <c r="E74" s="12">
        <v>127258.49999999999</v>
      </c>
      <c r="F74" s="79">
        <v>21560</v>
      </c>
      <c r="G74" s="79">
        <v>64680</v>
      </c>
      <c r="H74" s="12">
        <v>278124</v>
      </c>
      <c r="I74" s="78">
        <v>13673</v>
      </c>
      <c r="J74" s="78">
        <v>41019</v>
      </c>
      <c r="K74" s="12">
        <v>176381.69999999998</v>
      </c>
      <c r="L74" s="78">
        <v>9148</v>
      </c>
      <c r="M74" s="78">
        <v>27444</v>
      </c>
      <c r="N74" s="12">
        <v>118009.19999999998</v>
      </c>
      <c r="O74" s="78">
        <v>8835</v>
      </c>
      <c r="P74" s="78">
        <v>26505</v>
      </c>
      <c r="Q74" s="12">
        <v>113971.49999999999</v>
      </c>
    </row>
    <row r="75" spans="1:17" ht="13" x14ac:dyDescent="0.3">
      <c r="A75" s="8">
        <v>5</v>
      </c>
      <c r="B75" s="80" t="s">
        <v>16</v>
      </c>
      <c r="C75" s="78">
        <v>368</v>
      </c>
      <c r="D75" s="78">
        <v>736</v>
      </c>
      <c r="E75" s="12">
        <v>3164.8</v>
      </c>
      <c r="F75" s="79">
        <v>680</v>
      </c>
      <c r="G75" s="79">
        <v>1360</v>
      </c>
      <c r="H75" s="12">
        <v>5848</v>
      </c>
      <c r="I75" s="78">
        <v>434</v>
      </c>
      <c r="J75" s="78">
        <v>868</v>
      </c>
      <c r="K75" s="12">
        <v>3732.3999999999996</v>
      </c>
      <c r="L75" s="78">
        <v>249</v>
      </c>
      <c r="M75" s="78">
        <v>498</v>
      </c>
      <c r="N75" s="12">
        <v>2141.4</v>
      </c>
      <c r="O75" s="78">
        <v>282</v>
      </c>
      <c r="P75" s="78">
        <v>564</v>
      </c>
      <c r="Q75" s="12">
        <v>2425.1999999999998</v>
      </c>
    </row>
    <row r="76" spans="1:17" ht="13" x14ac:dyDescent="0.3">
      <c r="A76" s="8">
        <v>6</v>
      </c>
      <c r="B76" s="80" t="s">
        <v>17</v>
      </c>
      <c r="C76" s="78">
        <v>6820</v>
      </c>
      <c r="D76" s="78">
        <v>27280</v>
      </c>
      <c r="E76" s="12">
        <v>117304</v>
      </c>
      <c r="F76" s="79">
        <v>11927</v>
      </c>
      <c r="G76" s="79">
        <v>47708</v>
      </c>
      <c r="H76" s="12">
        <v>205144.4</v>
      </c>
      <c r="I76" s="78">
        <v>8718</v>
      </c>
      <c r="J76" s="78">
        <v>34872</v>
      </c>
      <c r="K76" s="12">
        <v>149949.59999999998</v>
      </c>
      <c r="L76" s="78">
        <v>6819</v>
      </c>
      <c r="M76" s="78">
        <v>27276</v>
      </c>
      <c r="N76" s="12">
        <v>117286.79999999999</v>
      </c>
      <c r="O76" s="78">
        <v>6540</v>
      </c>
      <c r="P76" s="78">
        <v>26160</v>
      </c>
      <c r="Q76" s="12">
        <v>112488</v>
      </c>
    </row>
    <row r="77" spans="1:17" ht="13" x14ac:dyDescent="0.3">
      <c r="A77" s="8">
        <v>7</v>
      </c>
      <c r="B77" s="81" t="s">
        <v>18</v>
      </c>
      <c r="C77" s="78">
        <v>3763</v>
      </c>
      <c r="D77" s="78">
        <v>18815</v>
      </c>
      <c r="E77" s="12">
        <v>80904.5</v>
      </c>
      <c r="F77" s="79">
        <v>5404</v>
      </c>
      <c r="G77" s="79">
        <v>27020</v>
      </c>
      <c r="H77" s="12">
        <v>116186</v>
      </c>
      <c r="I77" s="78">
        <v>3769</v>
      </c>
      <c r="J77" s="78">
        <v>18845</v>
      </c>
      <c r="K77" s="12">
        <v>81033.5</v>
      </c>
      <c r="L77" s="78">
        <v>3091</v>
      </c>
      <c r="M77" s="78">
        <v>15455</v>
      </c>
      <c r="N77" s="12">
        <v>66456.5</v>
      </c>
      <c r="O77" s="78">
        <v>3137</v>
      </c>
      <c r="P77" s="78">
        <v>15685</v>
      </c>
      <c r="Q77" s="12">
        <v>67445.5</v>
      </c>
    </row>
    <row r="78" spans="1:17" ht="13" x14ac:dyDescent="0.3">
      <c r="A78" s="8">
        <v>8</v>
      </c>
      <c r="B78" s="81" t="s">
        <v>18</v>
      </c>
      <c r="C78" s="78">
        <v>7316</v>
      </c>
      <c r="D78" s="78">
        <v>43896</v>
      </c>
      <c r="E78" s="12">
        <v>188752.8</v>
      </c>
      <c r="F78" s="79">
        <v>11348</v>
      </c>
      <c r="G78" s="79">
        <v>68088</v>
      </c>
      <c r="H78" s="12">
        <v>292778.39999999997</v>
      </c>
      <c r="I78" s="78">
        <v>7983</v>
      </c>
      <c r="J78" s="78">
        <v>47898</v>
      </c>
      <c r="K78" s="12">
        <v>205961.39999999997</v>
      </c>
      <c r="L78" s="78">
        <v>6116</v>
      </c>
      <c r="M78" s="78">
        <v>36696</v>
      </c>
      <c r="N78" s="12">
        <v>157792.79999999999</v>
      </c>
      <c r="O78" s="78">
        <v>5591</v>
      </c>
      <c r="P78" s="78">
        <v>33546</v>
      </c>
      <c r="Q78" s="12">
        <v>144247.79999999999</v>
      </c>
    </row>
    <row r="79" spans="1:17" ht="13" x14ac:dyDescent="0.3">
      <c r="A79" s="8" t="s">
        <v>19</v>
      </c>
      <c r="B79" s="80" t="s">
        <v>18</v>
      </c>
      <c r="C79" s="78">
        <v>1777</v>
      </c>
      <c r="D79" s="78">
        <v>12439</v>
      </c>
      <c r="E79" s="12">
        <v>53487.7</v>
      </c>
      <c r="F79" s="79">
        <v>3134</v>
      </c>
      <c r="G79" s="79">
        <v>21938</v>
      </c>
      <c r="H79" s="12">
        <v>94333.4</v>
      </c>
      <c r="I79" s="78">
        <v>2788</v>
      </c>
      <c r="J79" s="78">
        <v>19516</v>
      </c>
      <c r="K79" s="12">
        <v>83918.799999999988</v>
      </c>
      <c r="L79" s="78">
        <v>2598</v>
      </c>
      <c r="M79" s="78">
        <v>18186</v>
      </c>
      <c r="N79" s="12">
        <v>78199.799999999988</v>
      </c>
      <c r="O79" s="78">
        <v>2335</v>
      </c>
      <c r="P79" s="78">
        <v>16345</v>
      </c>
      <c r="Q79" s="12">
        <v>70283.5</v>
      </c>
    </row>
    <row r="80" spans="1:17" ht="13" x14ac:dyDescent="0.3">
      <c r="A80" s="8" t="s">
        <v>20</v>
      </c>
      <c r="B80" s="80" t="s">
        <v>18</v>
      </c>
      <c r="C80" s="78">
        <v>6</v>
      </c>
      <c r="D80" s="78">
        <v>48</v>
      </c>
      <c r="E80" s="12">
        <v>206.39999999999998</v>
      </c>
      <c r="F80" s="79">
        <v>32</v>
      </c>
      <c r="G80" s="79">
        <v>256</v>
      </c>
      <c r="H80" s="36">
        <v>1100.8</v>
      </c>
      <c r="I80" s="78">
        <v>10</v>
      </c>
      <c r="J80" s="78">
        <v>80</v>
      </c>
      <c r="K80" s="12">
        <v>344</v>
      </c>
      <c r="L80" s="78">
        <v>1</v>
      </c>
      <c r="M80" s="78">
        <v>8</v>
      </c>
      <c r="N80" s="12">
        <v>34.4</v>
      </c>
      <c r="O80" s="78">
        <v>2</v>
      </c>
      <c r="P80" s="78">
        <v>16</v>
      </c>
      <c r="Q80" s="12">
        <v>68.8</v>
      </c>
    </row>
    <row r="81" spans="1:17" ht="13" x14ac:dyDescent="0.3">
      <c r="A81" s="8" t="s">
        <v>21</v>
      </c>
      <c r="B81" s="80" t="s">
        <v>18</v>
      </c>
      <c r="C81" s="78">
        <v>148</v>
      </c>
      <c r="D81" s="78">
        <v>1332</v>
      </c>
      <c r="E81" s="12">
        <v>5727.5999999999985</v>
      </c>
      <c r="F81" s="79">
        <v>671</v>
      </c>
      <c r="G81" s="79">
        <v>6039</v>
      </c>
      <c r="H81" s="12">
        <v>25967.699999999997</v>
      </c>
      <c r="I81" s="78">
        <v>411</v>
      </c>
      <c r="J81" s="78">
        <v>3699</v>
      </c>
      <c r="K81" s="12">
        <v>15905.699999999999</v>
      </c>
      <c r="L81" s="78">
        <v>168</v>
      </c>
      <c r="M81" s="78">
        <v>1512</v>
      </c>
      <c r="N81" s="12">
        <v>6501.5999999999985</v>
      </c>
      <c r="O81" s="78">
        <v>123</v>
      </c>
      <c r="P81" s="78">
        <v>1107</v>
      </c>
      <c r="Q81" s="12">
        <v>4760.0999999999995</v>
      </c>
    </row>
    <row r="82" spans="1:17" ht="13" x14ac:dyDescent="0.3">
      <c r="A82" s="8" t="s">
        <v>57</v>
      </c>
      <c r="B82" s="80" t="s">
        <v>24</v>
      </c>
      <c r="C82" s="84"/>
      <c r="D82" s="84"/>
      <c r="E82" s="85"/>
      <c r="F82" s="84"/>
      <c r="G82" s="84"/>
      <c r="H82" s="85"/>
      <c r="I82" s="84"/>
      <c r="J82" s="84"/>
      <c r="K82" s="85"/>
      <c r="L82" s="84"/>
      <c r="M82" s="84"/>
      <c r="N82" s="85"/>
      <c r="O82" s="84"/>
      <c r="P82" s="84"/>
      <c r="Q82" s="85"/>
    </row>
    <row r="83" spans="1:17" ht="13" x14ac:dyDescent="0.3">
      <c r="A83" s="8">
        <v>9</v>
      </c>
      <c r="B83" s="80" t="s">
        <v>25</v>
      </c>
      <c r="C83" s="79">
        <v>2530</v>
      </c>
      <c r="D83" s="79">
        <v>1265</v>
      </c>
      <c r="E83" s="36">
        <v>5566</v>
      </c>
      <c r="F83" s="79">
        <v>9734</v>
      </c>
      <c r="G83" s="79">
        <v>4867</v>
      </c>
      <c r="H83" s="36">
        <v>21414.800000000003</v>
      </c>
      <c r="I83" s="79">
        <v>5285</v>
      </c>
      <c r="J83" s="79">
        <v>2642.5</v>
      </c>
      <c r="K83" s="36">
        <v>11627</v>
      </c>
      <c r="L83" s="79">
        <v>2188</v>
      </c>
      <c r="M83" s="79">
        <v>1094</v>
      </c>
      <c r="N83" s="36">
        <v>4813.6000000000004</v>
      </c>
      <c r="O83" s="79">
        <v>4511</v>
      </c>
      <c r="P83" s="79">
        <v>2255.5</v>
      </c>
      <c r="Q83" s="36">
        <v>9924.2000000000007</v>
      </c>
    </row>
    <row r="84" spans="1:17" ht="13" x14ac:dyDescent="0.3">
      <c r="A84" s="114" t="s">
        <v>26</v>
      </c>
      <c r="B84" s="114"/>
      <c r="C84" s="73">
        <f t="shared" ref="C84:Q84" si="2">SUM(C71:C83)</f>
        <v>175413</v>
      </c>
      <c r="D84" s="73">
        <f t="shared" si="2"/>
        <v>296784</v>
      </c>
      <c r="E84" s="82">
        <f t="shared" si="2"/>
        <v>1276350.5</v>
      </c>
      <c r="F84" s="73">
        <f t="shared" si="2"/>
        <v>364927</v>
      </c>
      <c r="G84" s="73">
        <f t="shared" si="2"/>
        <v>581453.5</v>
      </c>
      <c r="H84" s="82">
        <f t="shared" si="2"/>
        <v>2500849.9999999995</v>
      </c>
      <c r="I84" s="73">
        <f t="shared" si="2"/>
        <v>236456</v>
      </c>
      <c r="J84" s="73">
        <f t="shared" si="2"/>
        <v>386494</v>
      </c>
      <c r="K84" s="82">
        <f t="shared" si="2"/>
        <v>1662260.7999999998</v>
      </c>
      <c r="L84" s="73">
        <f t="shared" si="2"/>
        <v>148973</v>
      </c>
      <c r="M84" s="73">
        <f t="shared" si="2"/>
        <v>261660.5</v>
      </c>
      <c r="N84" s="82">
        <f t="shared" si="2"/>
        <v>1125291</v>
      </c>
      <c r="O84" s="73">
        <f t="shared" si="2"/>
        <v>233194</v>
      </c>
      <c r="P84" s="73">
        <f t="shared" si="2"/>
        <v>340771</v>
      </c>
      <c r="Q84" s="82">
        <f t="shared" si="2"/>
        <v>1465592.1</v>
      </c>
    </row>
    <row r="86" spans="1:17" ht="13" x14ac:dyDescent="0.3">
      <c r="A86" s="115" t="s">
        <v>2</v>
      </c>
      <c r="B86" s="116"/>
      <c r="C86" s="157" t="s">
        <v>61</v>
      </c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1:17" ht="13" x14ac:dyDescent="0.3">
      <c r="A87" s="115"/>
      <c r="B87" s="116"/>
      <c r="C87" s="140" t="s">
        <v>41</v>
      </c>
      <c r="D87" s="140"/>
      <c r="E87" s="140"/>
      <c r="F87" s="140" t="s">
        <v>8</v>
      </c>
      <c r="G87" s="140"/>
      <c r="H87" s="140"/>
      <c r="I87" s="140" t="s">
        <v>9</v>
      </c>
      <c r="J87" s="140"/>
      <c r="K87" s="140"/>
      <c r="L87" s="140" t="s">
        <v>42</v>
      </c>
      <c r="M87" s="140"/>
      <c r="N87" s="140"/>
      <c r="O87" s="140" t="s">
        <v>43</v>
      </c>
      <c r="P87" s="140"/>
      <c r="Q87" s="140"/>
    </row>
    <row r="88" spans="1:17" ht="13" x14ac:dyDescent="0.3">
      <c r="A88" s="115"/>
      <c r="B88" s="116"/>
      <c r="C88" s="73" t="s">
        <v>10</v>
      </c>
      <c r="D88" s="73" t="s">
        <v>44</v>
      </c>
      <c r="E88" s="8" t="s">
        <v>11</v>
      </c>
      <c r="F88" s="73" t="s">
        <v>10</v>
      </c>
      <c r="G88" s="73" t="s">
        <v>44</v>
      </c>
      <c r="H88" s="8" t="s">
        <v>11</v>
      </c>
      <c r="I88" s="73" t="s">
        <v>10</v>
      </c>
      <c r="J88" s="73" t="s">
        <v>44</v>
      </c>
      <c r="K88" s="8" t="s">
        <v>11</v>
      </c>
      <c r="L88" s="73" t="s">
        <v>10</v>
      </c>
      <c r="M88" s="73" t="s">
        <v>44</v>
      </c>
      <c r="N88" s="8" t="s">
        <v>11</v>
      </c>
      <c r="O88" s="73" t="s">
        <v>10</v>
      </c>
      <c r="P88" s="73" t="s">
        <v>44</v>
      </c>
      <c r="Q88" s="8" t="s">
        <v>11</v>
      </c>
    </row>
    <row r="89" spans="1:17" ht="13" x14ac:dyDescent="0.3">
      <c r="A89" s="8">
        <v>1</v>
      </c>
      <c r="B89" s="74" t="s">
        <v>12</v>
      </c>
      <c r="C89" s="75">
        <v>1191</v>
      </c>
      <c r="D89" s="78">
        <v>1191</v>
      </c>
      <c r="E89" s="76">
        <v>5121.3</v>
      </c>
      <c r="F89" s="77">
        <v>8673</v>
      </c>
      <c r="G89" s="77">
        <v>8673</v>
      </c>
      <c r="H89" s="76">
        <v>37293.9</v>
      </c>
      <c r="I89" s="75">
        <v>136</v>
      </c>
      <c r="J89" s="75">
        <v>136</v>
      </c>
      <c r="K89" s="76">
        <v>584.79999999999995</v>
      </c>
      <c r="L89" s="75">
        <v>94</v>
      </c>
      <c r="M89" s="75">
        <v>94</v>
      </c>
      <c r="N89" s="76">
        <v>404.2</v>
      </c>
      <c r="O89" s="75">
        <v>122</v>
      </c>
      <c r="P89" s="75">
        <v>122</v>
      </c>
      <c r="Q89" s="76">
        <v>524.6</v>
      </c>
    </row>
    <row r="90" spans="1:17" ht="13" x14ac:dyDescent="0.3">
      <c r="A90" s="8">
        <v>2</v>
      </c>
      <c r="B90" s="74" t="s">
        <v>13</v>
      </c>
      <c r="C90" s="78">
        <v>104</v>
      </c>
      <c r="D90" s="78">
        <v>208</v>
      </c>
      <c r="E90" s="76">
        <v>894.4</v>
      </c>
      <c r="F90" s="77">
        <v>904</v>
      </c>
      <c r="G90" s="77">
        <v>1808</v>
      </c>
      <c r="H90" s="76">
        <v>7774.4</v>
      </c>
      <c r="I90" s="78">
        <v>6</v>
      </c>
      <c r="J90" s="75">
        <v>12</v>
      </c>
      <c r="K90" s="76">
        <v>51.599999999999994</v>
      </c>
      <c r="L90" s="78">
        <v>20</v>
      </c>
      <c r="M90" s="75">
        <v>40</v>
      </c>
      <c r="N90" s="76">
        <v>344</v>
      </c>
      <c r="O90" s="78">
        <v>5</v>
      </c>
      <c r="P90" s="75">
        <v>10</v>
      </c>
      <c r="Q90" s="76">
        <v>86</v>
      </c>
    </row>
    <row r="91" spans="1:17" ht="13" x14ac:dyDescent="0.3">
      <c r="A91" s="8">
        <v>3</v>
      </c>
      <c r="B91" s="74" t="s">
        <v>14</v>
      </c>
      <c r="C91" s="78">
        <v>8</v>
      </c>
      <c r="D91" s="78">
        <v>12</v>
      </c>
      <c r="E91" s="76">
        <v>52</v>
      </c>
      <c r="F91" s="77">
        <v>104</v>
      </c>
      <c r="G91" s="77">
        <v>156</v>
      </c>
      <c r="H91" s="76">
        <v>676</v>
      </c>
      <c r="I91" s="78"/>
      <c r="J91" s="75"/>
      <c r="K91" s="76"/>
      <c r="L91" s="78">
        <v>1</v>
      </c>
      <c r="M91" s="75">
        <v>1.5</v>
      </c>
      <c r="N91" s="76">
        <v>9.75</v>
      </c>
      <c r="O91" s="78"/>
      <c r="P91" s="75"/>
      <c r="Q91" s="76"/>
    </row>
    <row r="92" spans="1:17" ht="13" x14ac:dyDescent="0.3">
      <c r="A92" s="8">
        <v>4</v>
      </c>
      <c r="B92" s="80" t="s">
        <v>15</v>
      </c>
      <c r="C92" s="78">
        <v>82</v>
      </c>
      <c r="D92" s="78">
        <v>246</v>
      </c>
      <c r="E92" s="76">
        <v>1057.8</v>
      </c>
      <c r="F92" s="77">
        <v>405</v>
      </c>
      <c r="G92" s="77">
        <v>1215</v>
      </c>
      <c r="H92" s="76">
        <v>5224.4999999999991</v>
      </c>
      <c r="I92" s="78">
        <v>2</v>
      </c>
      <c r="J92" s="75">
        <v>6</v>
      </c>
      <c r="K92" s="76">
        <v>25.799999999999997</v>
      </c>
      <c r="L92" s="78">
        <v>3</v>
      </c>
      <c r="M92" s="75">
        <v>9</v>
      </c>
      <c r="N92" s="76">
        <v>116.1</v>
      </c>
      <c r="O92" s="78">
        <v>1</v>
      </c>
      <c r="P92" s="75">
        <v>3</v>
      </c>
      <c r="Q92" s="76">
        <v>38.699999999999996</v>
      </c>
    </row>
    <row r="93" spans="1:17" ht="13" x14ac:dyDescent="0.3">
      <c r="A93" s="8">
        <v>5</v>
      </c>
      <c r="B93" s="80" t="s">
        <v>16</v>
      </c>
      <c r="C93" s="78">
        <v>3</v>
      </c>
      <c r="D93" s="78">
        <v>6</v>
      </c>
      <c r="E93" s="76">
        <v>25.799999999999997</v>
      </c>
      <c r="F93" s="77">
        <v>17</v>
      </c>
      <c r="G93" s="77">
        <v>34</v>
      </c>
      <c r="H93" s="76">
        <v>146.19999999999999</v>
      </c>
      <c r="I93" s="78"/>
      <c r="J93" s="75"/>
      <c r="K93" s="76">
        <v>0</v>
      </c>
      <c r="L93" s="78"/>
      <c r="M93" s="75"/>
      <c r="N93" s="76"/>
      <c r="O93" s="78"/>
      <c r="P93" s="75"/>
      <c r="Q93" s="76"/>
    </row>
    <row r="94" spans="1:17" ht="13" x14ac:dyDescent="0.3">
      <c r="A94" s="8">
        <v>6</v>
      </c>
      <c r="B94" s="80" t="s">
        <v>17</v>
      </c>
      <c r="C94" s="78">
        <v>33</v>
      </c>
      <c r="D94" s="78">
        <v>132</v>
      </c>
      <c r="E94" s="76">
        <v>567.6</v>
      </c>
      <c r="F94" s="77">
        <v>281</v>
      </c>
      <c r="G94" s="77">
        <v>1124</v>
      </c>
      <c r="H94" s="76">
        <v>4833.2</v>
      </c>
      <c r="I94" s="78">
        <v>1</v>
      </c>
      <c r="J94" s="75">
        <v>4</v>
      </c>
      <c r="K94" s="76"/>
      <c r="L94" s="78">
        <v>3</v>
      </c>
      <c r="M94" s="75">
        <v>12</v>
      </c>
      <c r="N94" s="76">
        <v>206.39999999999998</v>
      </c>
      <c r="O94" s="78">
        <v>2</v>
      </c>
      <c r="P94" s="75">
        <v>8</v>
      </c>
      <c r="Q94" s="76">
        <v>137.6</v>
      </c>
    </row>
    <row r="95" spans="1:17" ht="13" x14ac:dyDescent="0.3">
      <c r="A95" s="8">
        <v>7</v>
      </c>
      <c r="B95" s="81" t="s">
        <v>18</v>
      </c>
      <c r="C95" s="78">
        <v>28</v>
      </c>
      <c r="D95" s="78">
        <v>140</v>
      </c>
      <c r="E95" s="76">
        <v>602</v>
      </c>
      <c r="F95" s="77">
        <v>133</v>
      </c>
      <c r="G95" s="77">
        <v>665</v>
      </c>
      <c r="H95" s="76">
        <v>2859.5</v>
      </c>
      <c r="I95" s="78">
        <v>1</v>
      </c>
      <c r="J95" s="75">
        <v>5</v>
      </c>
      <c r="K95" s="76">
        <v>21.5</v>
      </c>
      <c r="L95" s="78">
        <v>2</v>
      </c>
      <c r="M95" s="75">
        <v>10</v>
      </c>
      <c r="N95" s="76">
        <v>215</v>
      </c>
      <c r="O95" s="78"/>
      <c r="P95" s="75"/>
      <c r="Q95" s="12"/>
    </row>
    <row r="96" spans="1:17" ht="13" x14ac:dyDescent="0.3">
      <c r="A96" s="8">
        <v>8</v>
      </c>
      <c r="B96" s="81" t="s">
        <v>18</v>
      </c>
      <c r="C96" s="78">
        <v>56</v>
      </c>
      <c r="D96" s="78">
        <v>336</v>
      </c>
      <c r="E96" s="76">
        <v>1444.7999999999997</v>
      </c>
      <c r="F96" s="77">
        <v>286</v>
      </c>
      <c r="G96" s="77">
        <v>1716</v>
      </c>
      <c r="H96" s="76">
        <v>7378.7999999999993</v>
      </c>
      <c r="I96" s="78"/>
      <c r="J96" s="75"/>
      <c r="K96" s="76"/>
      <c r="L96" s="78"/>
      <c r="M96" s="75"/>
      <c r="N96" s="76"/>
      <c r="O96" s="78"/>
      <c r="P96" s="75"/>
      <c r="Q96" s="12"/>
    </row>
    <row r="97" spans="1:17" ht="13" x14ac:dyDescent="0.3">
      <c r="A97" s="8" t="s">
        <v>19</v>
      </c>
      <c r="B97" s="80" t="s">
        <v>18</v>
      </c>
      <c r="C97" s="78">
        <v>17</v>
      </c>
      <c r="D97" s="78">
        <v>119</v>
      </c>
      <c r="E97" s="76">
        <v>511.7</v>
      </c>
      <c r="F97" s="77">
        <v>84</v>
      </c>
      <c r="G97" s="77">
        <v>588</v>
      </c>
      <c r="H97" s="76">
        <v>2528.3999999999996</v>
      </c>
      <c r="I97" s="78"/>
      <c r="J97" s="75"/>
      <c r="K97" s="76"/>
      <c r="L97" s="78"/>
      <c r="M97" s="75"/>
      <c r="N97" s="76"/>
      <c r="O97" s="78"/>
      <c r="P97" s="75"/>
      <c r="Q97" s="12"/>
    </row>
    <row r="98" spans="1:17" ht="13" x14ac:dyDescent="0.3">
      <c r="A98" s="8" t="s">
        <v>20</v>
      </c>
      <c r="B98" s="80" t="s">
        <v>18</v>
      </c>
      <c r="C98" s="78">
        <v>1</v>
      </c>
      <c r="D98" s="78">
        <v>8</v>
      </c>
      <c r="E98" s="76">
        <v>34.4</v>
      </c>
      <c r="F98" s="77">
        <v>2</v>
      </c>
      <c r="G98" s="77">
        <v>16</v>
      </c>
      <c r="H98" s="76">
        <v>68.8</v>
      </c>
      <c r="I98" s="78"/>
      <c r="J98" s="75"/>
      <c r="K98" s="76"/>
      <c r="L98" s="78"/>
      <c r="M98" s="75"/>
      <c r="N98" s="76"/>
      <c r="O98" s="78"/>
      <c r="P98" s="75"/>
      <c r="Q98" s="12"/>
    </row>
    <row r="99" spans="1:17" ht="13" x14ac:dyDescent="0.3">
      <c r="A99" s="8" t="s">
        <v>21</v>
      </c>
      <c r="B99" s="80" t="s">
        <v>18</v>
      </c>
      <c r="C99" s="78">
        <v>5</v>
      </c>
      <c r="D99" s="78">
        <v>45</v>
      </c>
      <c r="E99" s="76">
        <v>193.49999999999994</v>
      </c>
      <c r="F99" s="77">
        <v>22</v>
      </c>
      <c r="G99" s="77">
        <v>198</v>
      </c>
      <c r="H99" s="76">
        <v>851.39999999999975</v>
      </c>
      <c r="I99" s="78"/>
      <c r="J99" s="75"/>
      <c r="K99" s="76"/>
      <c r="L99" s="78"/>
      <c r="M99" s="75"/>
      <c r="N99" s="76"/>
      <c r="O99" s="78"/>
      <c r="P99" s="75"/>
      <c r="Q99" s="12"/>
    </row>
    <row r="100" spans="1:17" ht="13" x14ac:dyDescent="0.3">
      <c r="A100" s="8" t="s">
        <v>57</v>
      </c>
      <c r="B100" s="80" t="s">
        <v>24</v>
      </c>
      <c r="D100" s="78"/>
      <c r="E100" s="76"/>
      <c r="F100" s="86"/>
      <c r="G100" s="77"/>
      <c r="H100" s="76"/>
      <c r="I100" s="84"/>
      <c r="J100" s="75"/>
      <c r="K100" s="76"/>
      <c r="L100" s="84"/>
      <c r="M100" s="75"/>
      <c r="N100" s="76"/>
      <c r="O100" s="84"/>
      <c r="P100" s="75"/>
      <c r="Q100" s="85"/>
    </row>
    <row r="101" spans="1:17" ht="13" x14ac:dyDescent="0.3">
      <c r="A101" s="8">
        <v>9</v>
      </c>
      <c r="B101" s="80" t="s">
        <v>25</v>
      </c>
      <c r="C101" s="86">
        <v>39</v>
      </c>
      <c r="D101" s="78">
        <v>19.5</v>
      </c>
      <c r="E101" s="76">
        <v>85.800000000000011</v>
      </c>
      <c r="F101" s="77">
        <v>312</v>
      </c>
      <c r="G101" s="77">
        <v>156</v>
      </c>
      <c r="H101" s="76">
        <v>686.40000000000009</v>
      </c>
      <c r="I101" s="78">
        <v>9</v>
      </c>
      <c r="J101" s="75">
        <v>4.5</v>
      </c>
      <c r="K101" s="76">
        <v>19.8</v>
      </c>
      <c r="L101" s="79">
        <v>5</v>
      </c>
      <c r="M101" s="75">
        <v>2.5</v>
      </c>
      <c r="N101" s="76">
        <v>5.5</v>
      </c>
      <c r="O101" s="79"/>
      <c r="P101" s="75"/>
      <c r="Q101" s="36"/>
    </row>
    <row r="102" spans="1:17" ht="13" x14ac:dyDescent="0.3">
      <c r="A102" s="114" t="s">
        <v>26</v>
      </c>
      <c r="B102" s="114"/>
      <c r="C102" s="73">
        <f t="shared" ref="C102:Q102" si="3">SUM(C89:C101)</f>
        <v>1567</v>
      </c>
      <c r="D102" s="73">
        <f t="shared" si="3"/>
        <v>2462.5</v>
      </c>
      <c r="E102" s="82">
        <f t="shared" si="3"/>
        <v>10591.1</v>
      </c>
      <c r="F102" s="73">
        <f t="shared" si="3"/>
        <v>11223</v>
      </c>
      <c r="G102" s="73">
        <f t="shared" si="3"/>
        <v>16349</v>
      </c>
      <c r="H102" s="82">
        <f t="shared" si="3"/>
        <v>70321.499999999985</v>
      </c>
      <c r="I102" s="73">
        <f t="shared" si="3"/>
        <v>155</v>
      </c>
      <c r="J102" s="73">
        <f t="shared" si="3"/>
        <v>167.5</v>
      </c>
      <c r="K102" s="82">
        <f t="shared" si="3"/>
        <v>703.49999999999989</v>
      </c>
      <c r="L102" s="73">
        <f t="shared" si="3"/>
        <v>128</v>
      </c>
      <c r="M102" s="73">
        <f t="shared" si="3"/>
        <v>169</v>
      </c>
      <c r="N102" s="82">
        <f t="shared" si="3"/>
        <v>1300.95</v>
      </c>
      <c r="O102" s="73">
        <f t="shared" si="3"/>
        <v>130</v>
      </c>
      <c r="P102" s="73">
        <f t="shared" si="3"/>
        <v>143</v>
      </c>
      <c r="Q102" s="82">
        <f t="shared" si="3"/>
        <v>786.90000000000009</v>
      </c>
    </row>
    <row r="104" spans="1:17" ht="13" x14ac:dyDescent="0.3">
      <c r="A104" s="115" t="s">
        <v>2</v>
      </c>
      <c r="B104" s="116"/>
      <c r="C104" s="157" t="s">
        <v>62</v>
      </c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1:17" ht="13" x14ac:dyDescent="0.3">
      <c r="A105" s="115"/>
      <c r="B105" s="116"/>
      <c r="C105" s="140" t="s">
        <v>41</v>
      </c>
      <c r="D105" s="140"/>
      <c r="E105" s="140"/>
      <c r="F105" s="140" t="s">
        <v>8</v>
      </c>
      <c r="G105" s="140"/>
      <c r="H105" s="140"/>
      <c r="I105" s="140" t="s">
        <v>9</v>
      </c>
      <c r="J105" s="140"/>
      <c r="K105" s="140"/>
      <c r="L105" s="140" t="s">
        <v>42</v>
      </c>
      <c r="M105" s="140"/>
      <c r="N105" s="140"/>
      <c r="O105" s="140" t="s">
        <v>43</v>
      </c>
      <c r="P105" s="140"/>
      <c r="Q105" s="140"/>
    </row>
    <row r="106" spans="1:17" ht="13" x14ac:dyDescent="0.3">
      <c r="A106" s="115"/>
      <c r="B106" s="116"/>
      <c r="C106" s="73" t="s">
        <v>10</v>
      </c>
      <c r="D106" s="73" t="s">
        <v>44</v>
      </c>
      <c r="E106" s="8" t="s">
        <v>11</v>
      </c>
      <c r="F106" s="73" t="s">
        <v>10</v>
      </c>
      <c r="G106" s="73" t="s">
        <v>44</v>
      </c>
      <c r="H106" s="8" t="s">
        <v>11</v>
      </c>
      <c r="I106" s="73" t="s">
        <v>10</v>
      </c>
      <c r="J106" s="73" t="s">
        <v>44</v>
      </c>
      <c r="K106" s="8" t="s">
        <v>11</v>
      </c>
      <c r="L106" s="73" t="s">
        <v>10</v>
      </c>
      <c r="M106" s="73" t="s">
        <v>44</v>
      </c>
      <c r="N106" s="8" t="s">
        <v>11</v>
      </c>
      <c r="O106" s="73" t="s">
        <v>10</v>
      </c>
      <c r="P106" s="73" t="s">
        <v>44</v>
      </c>
      <c r="Q106" s="8" t="s">
        <v>11</v>
      </c>
    </row>
    <row r="107" spans="1:17" ht="13" x14ac:dyDescent="0.3">
      <c r="A107" s="8">
        <v>1</v>
      </c>
      <c r="B107" s="74" t="s">
        <v>12</v>
      </c>
      <c r="C107" s="75">
        <v>77553</v>
      </c>
      <c r="D107" s="75">
        <v>77553</v>
      </c>
      <c r="E107" s="76">
        <v>333477.89999999997</v>
      </c>
      <c r="F107" s="77">
        <v>182681</v>
      </c>
      <c r="G107" s="77">
        <v>182681</v>
      </c>
      <c r="H107" s="76">
        <v>785528.29999999993</v>
      </c>
      <c r="I107" s="75">
        <v>116448</v>
      </c>
      <c r="J107" s="75">
        <v>116448</v>
      </c>
      <c r="K107" s="76">
        <v>500726.39999999997</v>
      </c>
      <c r="L107" s="75">
        <v>66943</v>
      </c>
      <c r="M107" s="75">
        <v>66943</v>
      </c>
      <c r="N107" s="76">
        <v>287854.89999999997</v>
      </c>
      <c r="O107" s="75">
        <v>125026</v>
      </c>
      <c r="P107" s="75">
        <v>125026</v>
      </c>
      <c r="Q107" s="76">
        <v>537611.79999999993</v>
      </c>
    </row>
    <row r="108" spans="1:17" ht="13" x14ac:dyDescent="0.3">
      <c r="A108" s="8">
        <v>2</v>
      </c>
      <c r="B108" s="74" t="s">
        <v>13</v>
      </c>
      <c r="C108" s="78">
        <v>11850</v>
      </c>
      <c r="D108" s="75">
        <v>11850</v>
      </c>
      <c r="E108" s="76">
        <v>101910</v>
      </c>
      <c r="F108" s="79">
        <v>24834</v>
      </c>
      <c r="G108" s="77">
        <v>49668</v>
      </c>
      <c r="H108" s="76">
        <v>213572.4</v>
      </c>
      <c r="I108" s="78">
        <v>14904</v>
      </c>
      <c r="J108" s="75">
        <v>29808</v>
      </c>
      <c r="K108" s="76">
        <v>128174.39999999999</v>
      </c>
      <c r="L108" s="78">
        <v>8678</v>
      </c>
      <c r="M108" s="75">
        <v>17356</v>
      </c>
      <c r="N108" s="76">
        <v>74630.8</v>
      </c>
      <c r="O108" s="78">
        <v>10169</v>
      </c>
      <c r="P108" s="75">
        <v>20338</v>
      </c>
      <c r="Q108" s="76">
        <v>87453.4</v>
      </c>
    </row>
    <row r="109" spans="1:17" ht="13" x14ac:dyDescent="0.3">
      <c r="A109" s="8">
        <v>3</v>
      </c>
      <c r="B109" s="74" t="s">
        <v>14</v>
      </c>
      <c r="C109" s="78">
        <v>803</v>
      </c>
      <c r="D109" s="75">
        <v>803</v>
      </c>
      <c r="E109" s="76">
        <v>5219.5</v>
      </c>
      <c r="F109" s="79">
        <v>1602</v>
      </c>
      <c r="G109" s="77">
        <v>2403</v>
      </c>
      <c r="H109" s="76">
        <v>10413</v>
      </c>
      <c r="I109" s="78">
        <v>914</v>
      </c>
      <c r="J109" s="75">
        <v>1371</v>
      </c>
      <c r="K109" s="76">
        <v>5941</v>
      </c>
      <c r="L109" s="78">
        <v>440</v>
      </c>
      <c r="M109" s="75">
        <v>660</v>
      </c>
      <c r="N109" s="76">
        <v>2860</v>
      </c>
      <c r="O109" s="78">
        <v>733</v>
      </c>
      <c r="P109" s="75">
        <v>1099.5</v>
      </c>
      <c r="Q109" s="76">
        <v>4764.5</v>
      </c>
    </row>
    <row r="110" spans="1:17" ht="13" x14ac:dyDescent="0.3">
      <c r="A110" s="8">
        <v>4</v>
      </c>
      <c r="B110" s="80" t="s">
        <v>15</v>
      </c>
      <c r="C110" s="78">
        <v>6673</v>
      </c>
      <c r="D110" s="75">
        <v>6673</v>
      </c>
      <c r="E110" s="76">
        <v>86081.7</v>
      </c>
      <c r="F110" s="79">
        <v>14107</v>
      </c>
      <c r="G110" s="77">
        <v>42321</v>
      </c>
      <c r="H110" s="76">
        <v>181980.3</v>
      </c>
      <c r="I110" s="78">
        <v>9018</v>
      </c>
      <c r="J110" s="75">
        <v>27054</v>
      </c>
      <c r="K110" s="76">
        <v>116332.19999999998</v>
      </c>
      <c r="L110" s="78">
        <v>5206</v>
      </c>
      <c r="M110" s="75">
        <v>15618</v>
      </c>
      <c r="N110" s="76">
        <v>67157.399999999994</v>
      </c>
      <c r="O110" s="78">
        <v>5350</v>
      </c>
      <c r="P110" s="75">
        <v>16050</v>
      </c>
      <c r="Q110" s="76">
        <v>69014.999999999985</v>
      </c>
    </row>
    <row r="111" spans="1:17" ht="13" x14ac:dyDescent="0.3">
      <c r="A111" s="8">
        <v>5</v>
      </c>
      <c r="B111" s="80" t="s">
        <v>16</v>
      </c>
      <c r="C111" s="78">
        <v>285</v>
      </c>
      <c r="D111" s="75">
        <v>285</v>
      </c>
      <c r="E111" s="76">
        <v>2451</v>
      </c>
      <c r="F111" s="79">
        <v>423</v>
      </c>
      <c r="G111" s="77">
        <v>846</v>
      </c>
      <c r="H111" s="76">
        <v>3637.7999999999997</v>
      </c>
      <c r="I111" s="78">
        <v>258</v>
      </c>
      <c r="J111" s="75">
        <v>516</v>
      </c>
      <c r="K111" s="76">
        <v>2218.7999999999997</v>
      </c>
      <c r="L111" s="78">
        <v>116</v>
      </c>
      <c r="M111" s="75">
        <v>232</v>
      </c>
      <c r="N111" s="76">
        <v>997.59999999999991</v>
      </c>
      <c r="O111" s="78">
        <v>180</v>
      </c>
      <c r="P111" s="75">
        <v>360</v>
      </c>
      <c r="Q111" s="76">
        <v>1548</v>
      </c>
    </row>
    <row r="112" spans="1:17" ht="13" x14ac:dyDescent="0.3">
      <c r="A112" s="8">
        <v>6</v>
      </c>
      <c r="B112" s="80" t="s">
        <v>17</v>
      </c>
      <c r="C112" s="78">
        <v>4227</v>
      </c>
      <c r="D112" s="75">
        <v>4227</v>
      </c>
      <c r="E112" s="76">
        <v>72704.399999999994</v>
      </c>
      <c r="F112" s="79">
        <v>7747</v>
      </c>
      <c r="G112" s="77">
        <v>30988</v>
      </c>
      <c r="H112" s="76">
        <v>133248.4</v>
      </c>
      <c r="I112" s="78">
        <v>4989</v>
      </c>
      <c r="J112" s="75">
        <v>19956</v>
      </c>
      <c r="K112" s="76">
        <v>85810.8</v>
      </c>
      <c r="L112" s="78">
        <v>3578</v>
      </c>
      <c r="M112" s="75">
        <v>14312</v>
      </c>
      <c r="N112" s="76">
        <v>61541.599999999999</v>
      </c>
      <c r="O112" s="78">
        <v>3591</v>
      </c>
      <c r="P112" s="75">
        <v>14364</v>
      </c>
      <c r="Q112" s="76">
        <v>61765.2</v>
      </c>
    </row>
    <row r="113" spans="1:17" ht="13" x14ac:dyDescent="0.3">
      <c r="A113" s="8">
        <v>7</v>
      </c>
      <c r="B113" s="81" t="s">
        <v>18</v>
      </c>
      <c r="C113" s="78">
        <v>2329</v>
      </c>
      <c r="D113" s="75">
        <v>2329</v>
      </c>
      <c r="E113" s="76">
        <v>50073.5</v>
      </c>
      <c r="F113" s="79">
        <v>3591</v>
      </c>
      <c r="G113" s="77">
        <v>17955</v>
      </c>
      <c r="H113" s="76">
        <v>77206.5</v>
      </c>
      <c r="I113" s="78">
        <v>2090</v>
      </c>
      <c r="J113" s="75">
        <v>10450</v>
      </c>
      <c r="K113" s="76">
        <v>44935</v>
      </c>
      <c r="L113" s="78">
        <v>1627</v>
      </c>
      <c r="M113" s="75">
        <v>8135</v>
      </c>
      <c r="N113" s="76">
        <v>34980.5</v>
      </c>
      <c r="O113" s="78">
        <v>1544</v>
      </c>
      <c r="P113" s="75">
        <v>7720</v>
      </c>
      <c r="Q113" s="76">
        <v>33196</v>
      </c>
    </row>
    <row r="114" spans="1:17" ht="13" x14ac:dyDescent="0.3">
      <c r="A114" s="8">
        <v>8</v>
      </c>
      <c r="B114" s="81" t="s">
        <v>18</v>
      </c>
      <c r="C114" s="78">
        <v>4834</v>
      </c>
      <c r="D114" s="75">
        <v>4834</v>
      </c>
      <c r="E114" s="76">
        <v>124717.19999999997</v>
      </c>
      <c r="F114" s="79">
        <v>7116</v>
      </c>
      <c r="G114" s="77">
        <v>42696</v>
      </c>
      <c r="H114" s="76">
        <v>183592.79999999996</v>
      </c>
      <c r="I114" s="78">
        <v>5110</v>
      </c>
      <c r="J114" s="75">
        <v>30660</v>
      </c>
      <c r="K114" s="76">
        <v>131837.99999999997</v>
      </c>
      <c r="L114" s="78">
        <v>3403</v>
      </c>
      <c r="M114" s="75">
        <v>20418</v>
      </c>
      <c r="N114" s="76">
        <v>87797.39999999998</v>
      </c>
      <c r="O114" s="78">
        <v>3103</v>
      </c>
      <c r="P114" s="75">
        <v>18618</v>
      </c>
      <c r="Q114" s="76">
        <v>80057.39999999998</v>
      </c>
    </row>
    <row r="115" spans="1:17" ht="13" x14ac:dyDescent="0.3">
      <c r="A115" s="8" t="s">
        <v>19</v>
      </c>
      <c r="B115" s="80" t="s">
        <v>18</v>
      </c>
      <c r="C115" s="78">
        <v>830</v>
      </c>
      <c r="D115" s="75">
        <v>830</v>
      </c>
      <c r="E115" s="76">
        <v>24983</v>
      </c>
      <c r="F115" s="79">
        <v>1930</v>
      </c>
      <c r="G115" s="77">
        <v>13510</v>
      </c>
      <c r="H115" s="76">
        <v>58092.999999999993</v>
      </c>
      <c r="I115" s="78">
        <v>1482</v>
      </c>
      <c r="J115" s="75">
        <v>10374</v>
      </c>
      <c r="K115" s="76">
        <v>44608.2</v>
      </c>
      <c r="L115" s="78">
        <v>1158</v>
      </c>
      <c r="M115" s="75">
        <v>8106</v>
      </c>
      <c r="N115" s="76">
        <v>34855.799999999996</v>
      </c>
      <c r="O115" s="78">
        <v>1126</v>
      </c>
      <c r="P115" s="75">
        <v>7882</v>
      </c>
      <c r="Q115" s="76">
        <v>33892.6</v>
      </c>
    </row>
    <row r="116" spans="1:17" ht="13" x14ac:dyDescent="0.3">
      <c r="A116" s="8" t="s">
        <v>20</v>
      </c>
      <c r="B116" s="80" t="s">
        <v>18</v>
      </c>
      <c r="C116" s="78">
        <v>1</v>
      </c>
      <c r="D116" s="75">
        <v>1</v>
      </c>
      <c r="E116" s="76">
        <v>34.4</v>
      </c>
      <c r="F116" s="79">
        <v>16</v>
      </c>
      <c r="G116" s="77">
        <v>128</v>
      </c>
      <c r="H116" s="76">
        <v>550.4</v>
      </c>
      <c r="I116" s="78"/>
      <c r="J116" s="75"/>
      <c r="K116" s="76"/>
      <c r="L116" s="78">
        <v>3</v>
      </c>
      <c r="M116" s="75">
        <v>24</v>
      </c>
      <c r="N116" s="76">
        <v>103.19999999999999</v>
      </c>
      <c r="O116" s="78"/>
      <c r="P116" s="75"/>
      <c r="Q116" s="76"/>
    </row>
    <row r="117" spans="1:17" ht="13" x14ac:dyDescent="0.3">
      <c r="A117" s="8" t="s">
        <v>21</v>
      </c>
      <c r="B117" s="80" t="s">
        <v>18</v>
      </c>
      <c r="C117" s="78">
        <v>75</v>
      </c>
      <c r="D117" s="75">
        <v>75</v>
      </c>
      <c r="E117" s="76">
        <v>2902.4999999999991</v>
      </c>
      <c r="F117" s="79">
        <v>535</v>
      </c>
      <c r="G117" s="77">
        <v>4815</v>
      </c>
      <c r="H117" s="76">
        <v>20704.499999999993</v>
      </c>
      <c r="I117" s="78">
        <v>200</v>
      </c>
      <c r="J117" s="75">
        <v>1800</v>
      </c>
      <c r="K117" s="76">
        <v>7739.9999999999982</v>
      </c>
      <c r="L117" s="78">
        <v>83</v>
      </c>
      <c r="M117" s="75">
        <v>747</v>
      </c>
      <c r="N117" s="76">
        <v>3212.099999999999</v>
      </c>
      <c r="O117" s="78">
        <v>41</v>
      </c>
      <c r="P117" s="75">
        <v>369</v>
      </c>
      <c r="Q117" s="76">
        <v>1586.6999999999996</v>
      </c>
    </row>
    <row r="118" spans="1:17" ht="13" x14ac:dyDescent="0.3">
      <c r="A118" s="8" t="s">
        <v>57</v>
      </c>
      <c r="B118" s="80" t="s">
        <v>24</v>
      </c>
      <c r="C118" s="84"/>
      <c r="D118" s="75"/>
      <c r="E118" s="76"/>
      <c r="F118" s="84"/>
      <c r="G118" s="77"/>
      <c r="H118" s="76"/>
      <c r="I118" s="84"/>
      <c r="J118" s="75"/>
      <c r="K118" s="76"/>
      <c r="L118" s="84"/>
      <c r="M118" s="75"/>
      <c r="N118" s="76"/>
      <c r="O118" s="84"/>
      <c r="P118" s="75"/>
      <c r="Q118" s="76"/>
    </row>
    <row r="119" spans="1:17" ht="13" x14ac:dyDescent="0.3">
      <c r="A119" s="8">
        <v>9</v>
      </c>
      <c r="B119" s="80" t="s">
        <v>25</v>
      </c>
      <c r="C119" s="86">
        <v>1881</v>
      </c>
      <c r="D119" s="75">
        <v>1881</v>
      </c>
      <c r="E119" s="76">
        <v>4138.2000000000007</v>
      </c>
      <c r="F119" s="86">
        <v>6455</v>
      </c>
      <c r="G119" s="77">
        <v>3227.5</v>
      </c>
      <c r="H119" s="76">
        <v>14201.000000000002</v>
      </c>
      <c r="I119" s="87">
        <v>3321</v>
      </c>
      <c r="J119" s="75">
        <v>1660.5</v>
      </c>
      <c r="K119" s="76">
        <v>7306.2000000000007</v>
      </c>
      <c r="L119" s="86">
        <v>1144</v>
      </c>
      <c r="M119" s="75">
        <v>572</v>
      </c>
      <c r="N119" s="76">
        <v>2516.8000000000002</v>
      </c>
      <c r="O119" s="79">
        <v>2608</v>
      </c>
      <c r="P119" s="75">
        <v>1304</v>
      </c>
      <c r="Q119" s="76">
        <v>5737.6</v>
      </c>
    </row>
    <row r="120" spans="1:17" ht="13" x14ac:dyDescent="0.3">
      <c r="A120" s="114" t="s">
        <v>26</v>
      </c>
      <c r="B120" s="114"/>
      <c r="C120" s="73">
        <f t="shared" ref="C120:Q120" si="4">SUM(C107:C119)</f>
        <v>111341</v>
      </c>
      <c r="D120" s="73">
        <f t="shared" si="4"/>
        <v>111341</v>
      </c>
      <c r="E120" s="82">
        <f t="shared" si="4"/>
        <v>808693.29999999993</v>
      </c>
      <c r="F120" s="73">
        <f t="shared" si="4"/>
        <v>251037</v>
      </c>
      <c r="G120" s="73">
        <f t="shared" si="4"/>
        <v>391238.5</v>
      </c>
      <c r="H120" s="82">
        <f t="shared" si="4"/>
        <v>1682728.4</v>
      </c>
      <c r="I120" s="73">
        <f t="shared" si="4"/>
        <v>158734</v>
      </c>
      <c r="J120" s="73">
        <f t="shared" si="4"/>
        <v>250097.5</v>
      </c>
      <c r="K120" s="82">
        <f t="shared" si="4"/>
        <v>1075631</v>
      </c>
      <c r="L120" s="73">
        <f t="shared" si="4"/>
        <v>92379</v>
      </c>
      <c r="M120" s="73">
        <f t="shared" si="4"/>
        <v>153123</v>
      </c>
      <c r="N120" s="82">
        <f t="shared" si="4"/>
        <v>658508.1</v>
      </c>
      <c r="O120" s="73">
        <f t="shared" si="4"/>
        <v>153471</v>
      </c>
      <c r="P120" s="73">
        <f t="shared" si="4"/>
        <v>213130.5</v>
      </c>
      <c r="Q120" s="82">
        <f t="shared" si="4"/>
        <v>916628.19999999984</v>
      </c>
    </row>
    <row r="122" spans="1:17" ht="13" x14ac:dyDescent="0.3">
      <c r="A122" s="115" t="s">
        <v>2</v>
      </c>
      <c r="B122" s="116"/>
      <c r="C122" s="157" t="s">
        <v>63</v>
      </c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1:17" ht="13" x14ac:dyDescent="0.3">
      <c r="A123" s="115"/>
      <c r="B123" s="116"/>
      <c r="C123" s="140" t="s">
        <v>41</v>
      </c>
      <c r="D123" s="140"/>
      <c r="E123" s="140"/>
      <c r="F123" s="140" t="s">
        <v>8</v>
      </c>
      <c r="G123" s="140"/>
      <c r="H123" s="140"/>
      <c r="I123" s="140" t="s">
        <v>9</v>
      </c>
      <c r="J123" s="140"/>
      <c r="K123" s="140"/>
      <c r="L123" s="140" t="s">
        <v>42</v>
      </c>
      <c r="M123" s="140"/>
      <c r="N123" s="140"/>
      <c r="O123" s="140" t="s">
        <v>43</v>
      </c>
      <c r="P123" s="140"/>
      <c r="Q123" s="140"/>
    </row>
    <row r="124" spans="1:17" ht="13" x14ac:dyDescent="0.3">
      <c r="A124" s="115"/>
      <c r="B124" s="116"/>
      <c r="C124" s="73" t="s">
        <v>10</v>
      </c>
      <c r="D124" s="73" t="s">
        <v>44</v>
      </c>
      <c r="E124" s="8" t="s">
        <v>11</v>
      </c>
      <c r="F124" s="73" t="s">
        <v>10</v>
      </c>
      <c r="G124" s="73" t="s">
        <v>44</v>
      </c>
      <c r="H124" s="8" t="s">
        <v>11</v>
      </c>
      <c r="I124" s="73" t="s">
        <v>10</v>
      </c>
      <c r="J124" s="73" t="s">
        <v>44</v>
      </c>
      <c r="K124" s="8" t="s">
        <v>11</v>
      </c>
      <c r="L124" s="73" t="s">
        <v>10</v>
      </c>
      <c r="M124" s="73" t="s">
        <v>44</v>
      </c>
      <c r="N124" s="8" t="s">
        <v>11</v>
      </c>
      <c r="O124" s="73" t="s">
        <v>10</v>
      </c>
      <c r="P124" s="73" t="s">
        <v>44</v>
      </c>
      <c r="Q124" s="8" t="s">
        <v>11</v>
      </c>
    </row>
    <row r="125" spans="1:17" ht="13" x14ac:dyDescent="0.3">
      <c r="A125" s="8">
        <v>1</v>
      </c>
      <c r="B125" s="74" t="s">
        <v>12</v>
      </c>
      <c r="C125" s="88">
        <v>132578</v>
      </c>
      <c r="D125" s="88">
        <v>132578</v>
      </c>
      <c r="E125" s="89">
        <v>570085.4</v>
      </c>
      <c r="F125" s="90">
        <v>284467</v>
      </c>
      <c r="G125" s="90">
        <v>284467</v>
      </c>
      <c r="H125" s="89">
        <v>1223208.1000000001</v>
      </c>
      <c r="I125" s="88">
        <v>189719</v>
      </c>
      <c r="J125" s="88">
        <v>189719</v>
      </c>
      <c r="K125" s="89">
        <v>815791.7</v>
      </c>
      <c r="L125" s="88">
        <v>117548</v>
      </c>
      <c r="M125" s="88">
        <v>117548</v>
      </c>
      <c r="N125" s="89">
        <v>505456.4</v>
      </c>
      <c r="O125" s="88">
        <v>202376</v>
      </c>
      <c r="P125" s="88">
        <v>202376</v>
      </c>
      <c r="Q125" s="89">
        <v>870216.79999999993</v>
      </c>
    </row>
    <row r="126" spans="1:17" ht="13" x14ac:dyDescent="0.3">
      <c r="A126" s="8">
        <v>2</v>
      </c>
      <c r="B126" s="74" t="s">
        <v>13</v>
      </c>
      <c r="C126" s="91">
        <v>17846</v>
      </c>
      <c r="D126" s="91">
        <v>35692</v>
      </c>
      <c r="E126" s="92">
        <v>153475.59999999998</v>
      </c>
      <c r="F126" s="93">
        <v>36384</v>
      </c>
      <c r="G126" s="93">
        <v>72768</v>
      </c>
      <c r="H126" s="92">
        <v>312902.40000000002</v>
      </c>
      <c r="I126" s="91">
        <v>22441</v>
      </c>
      <c r="J126" s="91">
        <v>44882</v>
      </c>
      <c r="K126" s="92">
        <v>192992.59999999998</v>
      </c>
      <c r="L126" s="91">
        <v>13388</v>
      </c>
      <c r="M126" s="91">
        <v>26776</v>
      </c>
      <c r="N126" s="92">
        <v>115136.79999999999</v>
      </c>
      <c r="O126" s="91">
        <v>15760</v>
      </c>
      <c r="P126" s="91">
        <v>31520</v>
      </c>
      <c r="Q126" s="92">
        <v>135536</v>
      </c>
    </row>
    <row r="127" spans="1:17" ht="13" x14ac:dyDescent="0.3">
      <c r="A127" s="8">
        <v>3</v>
      </c>
      <c r="B127" s="74" t="s">
        <v>14</v>
      </c>
      <c r="C127" s="91">
        <v>1182</v>
      </c>
      <c r="D127" s="91">
        <v>1773</v>
      </c>
      <c r="E127" s="92">
        <v>7683</v>
      </c>
      <c r="F127" s="93">
        <v>2373</v>
      </c>
      <c r="G127" s="93">
        <v>3559.5</v>
      </c>
      <c r="H127" s="92">
        <v>15424.5</v>
      </c>
      <c r="I127" s="91">
        <v>1629</v>
      </c>
      <c r="J127" s="91">
        <v>2443.5</v>
      </c>
      <c r="K127" s="92">
        <v>10588.5</v>
      </c>
      <c r="L127" s="91">
        <v>843</v>
      </c>
      <c r="M127" s="91">
        <v>1264.5</v>
      </c>
      <c r="N127" s="92">
        <v>5479.5</v>
      </c>
      <c r="O127" s="91">
        <v>1071</v>
      </c>
      <c r="P127" s="91">
        <v>1606.5</v>
      </c>
      <c r="Q127" s="92">
        <v>6961.5</v>
      </c>
    </row>
    <row r="128" spans="1:17" ht="13" x14ac:dyDescent="0.3">
      <c r="A128" s="8">
        <v>4</v>
      </c>
      <c r="B128" s="80" t="s">
        <v>15</v>
      </c>
      <c r="C128" s="91">
        <v>10097</v>
      </c>
      <c r="D128" s="91">
        <v>30291</v>
      </c>
      <c r="E128" s="92">
        <v>130251.29999999999</v>
      </c>
      <c r="F128" s="93">
        <v>20697</v>
      </c>
      <c r="G128" s="93">
        <v>62091</v>
      </c>
      <c r="H128" s="92">
        <v>266991.29999999993</v>
      </c>
      <c r="I128" s="91">
        <v>13330</v>
      </c>
      <c r="J128" s="91">
        <v>39990</v>
      </c>
      <c r="K128" s="92">
        <v>171957</v>
      </c>
      <c r="L128" s="91">
        <v>8647</v>
      </c>
      <c r="M128" s="91">
        <v>25941</v>
      </c>
      <c r="N128" s="92">
        <v>111546.29999999999</v>
      </c>
      <c r="O128" s="91">
        <v>8599</v>
      </c>
      <c r="P128" s="91">
        <v>25797</v>
      </c>
      <c r="Q128" s="92">
        <v>110927.09999999999</v>
      </c>
    </row>
    <row r="129" spans="1:17" ht="13" x14ac:dyDescent="0.3">
      <c r="A129" s="8">
        <v>5</v>
      </c>
      <c r="B129" s="80" t="s">
        <v>16</v>
      </c>
      <c r="C129" s="91">
        <v>385</v>
      </c>
      <c r="D129" s="91">
        <v>770</v>
      </c>
      <c r="E129" s="92">
        <v>3311</v>
      </c>
      <c r="F129" s="93">
        <v>692</v>
      </c>
      <c r="G129" s="93">
        <v>1384</v>
      </c>
      <c r="H129" s="92">
        <v>5951.2</v>
      </c>
      <c r="I129" s="91">
        <v>409</v>
      </c>
      <c r="J129" s="91">
        <v>818</v>
      </c>
      <c r="K129" s="92">
        <v>3517.3999999999996</v>
      </c>
      <c r="L129" s="91">
        <v>210</v>
      </c>
      <c r="M129" s="91">
        <v>420</v>
      </c>
      <c r="N129" s="92">
        <v>1806</v>
      </c>
      <c r="O129" s="91">
        <v>268</v>
      </c>
      <c r="P129" s="91">
        <v>536</v>
      </c>
      <c r="Q129" s="92">
        <v>2304.8000000000002</v>
      </c>
    </row>
    <row r="130" spans="1:17" ht="13" x14ac:dyDescent="0.3">
      <c r="A130" s="8">
        <v>6</v>
      </c>
      <c r="B130" s="80" t="s">
        <v>17</v>
      </c>
      <c r="C130" s="91">
        <v>6513</v>
      </c>
      <c r="D130" s="91">
        <v>26052</v>
      </c>
      <c r="E130" s="92">
        <v>112023.59999999999</v>
      </c>
      <c r="F130" s="93">
        <v>11112</v>
      </c>
      <c r="G130" s="93">
        <v>44448</v>
      </c>
      <c r="H130" s="92">
        <v>191126.39999999999</v>
      </c>
      <c r="I130" s="91">
        <v>7910</v>
      </c>
      <c r="J130" s="91">
        <v>31640</v>
      </c>
      <c r="K130" s="92">
        <v>136052</v>
      </c>
      <c r="L130" s="91">
        <v>5890</v>
      </c>
      <c r="M130" s="91">
        <v>23560</v>
      </c>
      <c r="N130" s="92">
        <v>101308</v>
      </c>
      <c r="O130" s="91">
        <v>5660</v>
      </c>
      <c r="P130" s="91">
        <v>22640</v>
      </c>
      <c r="Q130" s="92">
        <v>97352</v>
      </c>
    </row>
    <row r="131" spans="1:17" ht="13" x14ac:dyDescent="0.3">
      <c r="A131" s="8">
        <v>7</v>
      </c>
      <c r="B131" s="81" t="s">
        <v>18</v>
      </c>
      <c r="C131" s="91">
        <v>3713</v>
      </c>
      <c r="D131" s="91">
        <v>18565</v>
      </c>
      <c r="E131" s="92">
        <v>79829.5</v>
      </c>
      <c r="F131" s="93">
        <v>5440</v>
      </c>
      <c r="G131" s="93">
        <v>27200</v>
      </c>
      <c r="H131" s="92">
        <v>116960</v>
      </c>
      <c r="I131" s="91">
        <v>3359</v>
      </c>
      <c r="J131" s="91">
        <v>16795</v>
      </c>
      <c r="K131" s="92">
        <v>72218.5</v>
      </c>
      <c r="L131" s="91">
        <v>2690</v>
      </c>
      <c r="M131" s="91">
        <v>13450</v>
      </c>
      <c r="N131" s="92">
        <v>57835</v>
      </c>
      <c r="O131" s="91">
        <v>2570</v>
      </c>
      <c r="P131" s="91">
        <v>12850</v>
      </c>
      <c r="Q131" s="92">
        <v>55255</v>
      </c>
    </row>
    <row r="132" spans="1:17" ht="13" x14ac:dyDescent="0.3">
      <c r="A132" s="8">
        <v>8</v>
      </c>
      <c r="B132" s="81" t="s">
        <v>18</v>
      </c>
      <c r="C132" s="91">
        <v>7256</v>
      </c>
      <c r="D132" s="91">
        <v>43536</v>
      </c>
      <c r="E132" s="92">
        <v>187204.8</v>
      </c>
      <c r="F132" s="93">
        <v>11062</v>
      </c>
      <c r="G132" s="93">
        <v>66372</v>
      </c>
      <c r="H132" s="92">
        <v>285399.59999999998</v>
      </c>
      <c r="I132" s="91">
        <v>7558</v>
      </c>
      <c r="J132" s="91">
        <v>45348</v>
      </c>
      <c r="K132" s="92">
        <v>194996.39999999997</v>
      </c>
      <c r="L132" s="91">
        <v>5506</v>
      </c>
      <c r="M132" s="91">
        <v>33036</v>
      </c>
      <c r="N132" s="92">
        <v>142054.79999999999</v>
      </c>
      <c r="O132" s="91">
        <v>4935</v>
      </c>
      <c r="P132" s="91">
        <v>29610</v>
      </c>
      <c r="Q132" s="92">
        <v>127322.99999999997</v>
      </c>
    </row>
    <row r="133" spans="1:17" ht="13" x14ac:dyDescent="0.3">
      <c r="A133" s="8" t="s">
        <v>19</v>
      </c>
      <c r="B133" s="80" t="s">
        <v>18</v>
      </c>
      <c r="C133" s="91">
        <v>1482</v>
      </c>
      <c r="D133" s="91">
        <v>10374</v>
      </c>
      <c r="E133" s="92">
        <v>44608.2</v>
      </c>
      <c r="F133" s="93">
        <v>3015</v>
      </c>
      <c r="G133" s="93">
        <v>21105</v>
      </c>
      <c r="H133" s="92">
        <v>90751.5</v>
      </c>
      <c r="I133" s="91">
        <v>2595</v>
      </c>
      <c r="J133" s="91">
        <v>18165</v>
      </c>
      <c r="K133" s="92">
        <v>78109.5</v>
      </c>
      <c r="L133" s="91">
        <v>1902</v>
      </c>
      <c r="M133" s="91">
        <v>13314</v>
      </c>
      <c r="N133" s="92">
        <v>57250.2</v>
      </c>
      <c r="O133" s="91">
        <v>1717</v>
      </c>
      <c r="P133" s="91">
        <v>12019</v>
      </c>
      <c r="Q133" s="92">
        <v>51681.7</v>
      </c>
    </row>
    <row r="134" spans="1:17" ht="13" x14ac:dyDescent="0.3">
      <c r="A134" s="8" t="s">
        <v>20</v>
      </c>
      <c r="B134" s="80" t="s">
        <v>18</v>
      </c>
      <c r="C134" s="91">
        <v>3</v>
      </c>
      <c r="D134" s="91">
        <v>24</v>
      </c>
      <c r="E134" s="92">
        <v>103.19999999999999</v>
      </c>
      <c r="F134" s="93">
        <v>10</v>
      </c>
      <c r="G134" s="93">
        <v>80</v>
      </c>
      <c r="H134" s="39">
        <v>344</v>
      </c>
      <c r="I134" s="91">
        <v>15</v>
      </c>
      <c r="J134" s="91">
        <v>120</v>
      </c>
      <c r="K134" s="92">
        <v>516</v>
      </c>
      <c r="L134" s="91">
        <v>1</v>
      </c>
      <c r="M134" s="91">
        <v>8</v>
      </c>
      <c r="N134" s="92">
        <v>34.4</v>
      </c>
      <c r="O134" s="91">
        <v>0</v>
      </c>
      <c r="P134" s="91">
        <v>0</v>
      </c>
      <c r="Q134" s="92">
        <v>0</v>
      </c>
    </row>
    <row r="135" spans="1:17" ht="13" x14ac:dyDescent="0.3">
      <c r="A135" s="8" t="s">
        <v>21</v>
      </c>
      <c r="B135" s="80" t="s">
        <v>18</v>
      </c>
      <c r="C135" s="91"/>
      <c r="D135" s="91"/>
      <c r="E135" s="92"/>
      <c r="F135" s="93">
        <v>882</v>
      </c>
      <c r="G135" s="93">
        <v>7938</v>
      </c>
      <c r="H135" s="92">
        <v>34133.399999999994</v>
      </c>
      <c r="I135" s="91">
        <v>531</v>
      </c>
      <c r="J135" s="91">
        <v>4779</v>
      </c>
      <c r="K135" s="92">
        <v>20549.699999999997</v>
      </c>
      <c r="L135" s="91">
        <v>142</v>
      </c>
      <c r="M135" s="91">
        <v>1278</v>
      </c>
      <c r="N135" s="92">
        <v>5495.4</v>
      </c>
      <c r="O135" s="91">
        <v>76</v>
      </c>
      <c r="P135" s="91">
        <v>684</v>
      </c>
      <c r="Q135" s="92">
        <v>2941.2</v>
      </c>
    </row>
    <row r="136" spans="1:17" ht="13" x14ac:dyDescent="0.3">
      <c r="A136" s="8" t="s">
        <v>57</v>
      </c>
      <c r="B136" s="80" t="s">
        <v>24</v>
      </c>
      <c r="C136" s="87"/>
      <c r="D136" s="87"/>
      <c r="E136" s="94"/>
      <c r="F136" s="87"/>
      <c r="G136" s="87"/>
      <c r="H136" s="94"/>
      <c r="I136" s="87"/>
      <c r="J136" s="87"/>
      <c r="K136" s="94"/>
      <c r="L136" s="87"/>
      <c r="M136" s="87"/>
      <c r="N136" s="94"/>
      <c r="O136" s="87"/>
      <c r="P136" s="87"/>
      <c r="Q136" s="94"/>
    </row>
    <row r="137" spans="1:17" ht="13" x14ac:dyDescent="0.3">
      <c r="A137" s="8">
        <v>9</v>
      </c>
      <c r="B137" s="80" t="s">
        <v>25</v>
      </c>
      <c r="C137" s="87">
        <v>2100</v>
      </c>
      <c r="D137" s="87">
        <v>1050</v>
      </c>
      <c r="E137" s="94">
        <v>4620</v>
      </c>
      <c r="F137" s="87">
        <v>7989</v>
      </c>
      <c r="G137" s="87">
        <v>3994.5</v>
      </c>
      <c r="H137" s="94">
        <v>17575.800000000003</v>
      </c>
      <c r="I137" s="87">
        <v>4277</v>
      </c>
      <c r="J137" s="87">
        <v>2138.5</v>
      </c>
      <c r="K137" s="94">
        <v>9409.4000000000015</v>
      </c>
      <c r="L137" s="87">
        <v>1513</v>
      </c>
      <c r="M137" s="87">
        <v>756.5</v>
      </c>
      <c r="N137" s="94">
        <v>3328.6000000000004</v>
      </c>
      <c r="O137" s="87">
        <v>3264</v>
      </c>
      <c r="P137" s="87">
        <v>1632</v>
      </c>
      <c r="Q137" s="94">
        <v>7180.8000000000011</v>
      </c>
    </row>
    <row r="138" spans="1:17" ht="13" x14ac:dyDescent="0.3">
      <c r="A138" s="114" t="s">
        <v>26</v>
      </c>
      <c r="B138" s="114"/>
      <c r="C138" s="73">
        <f t="shared" ref="C138:Q138" si="5">SUM(C125:C137)</f>
        <v>183155</v>
      </c>
      <c r="D138" s="73">
        <f t="shared" si="5"/>
        <v>300705</v>
      </c>
      <c r="E138" s="82">
        <f t="shared" si="5"/>
        <v>1293195.5999999999</v>
      </c>
      <c r="F138" s="73">
        <f t="shared" si="5"/>
        <v>384123</v>
      </c>
      <c r="G138" s="73">
        <f t="shared" si="5"/>
        <v>595407</v>
      </c>
      <c r="H138" s="82">
        <f t="shared" si="5"/>
        <v>2560768.1999999993</v>
      </c>
      <c r="I138" s="73">
        <f t="shared" si="5"/>
        <v>253773</v>
      </c>
      <c r="J138" s="73">
        <f t="shared" si="5"/>
        <v>396838</v>
      </c>
      <c r="K138" s="82">
        <f t="shared" si="5"/>
        <v>1706698.6999999995</v>
      </c>
      <c r="L138" s="73">
        <f t="shared" si="5"/>
        <v>158280</v>
      </c>
      <c r="M138" s="73">
        <f t="shared" si="5"/>
        <v>257352</v>
      </c>
      <c r="N138" s="82">
        <f t="shared" si="5"/>
        <v>1106731.3999999999</v>
      </c>
      <c r="O138" s="73">
        <f t="shared" si="5"/>
        <v>246296</v>
      </c>
      <c r="P138" s="73">
        <f t="shared" si="5"/>
        <v>341270.5</v>
      </c>
      <c r="Q138" s="82">
        <f t="shared" si="5"/>
        <v>1467679.9</v>
      </c>
    </row>
    <row r="140" spans="1:17" ht="13" x14ac:dyDescent="0.3">
      <c r="A140" s="115" t="s">
        <v>2</v>
      </c>
      <c r="B140" s="116"/>
      <c r="C140" s="157" t="s">
        <v>64</v>
      </c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1:17" ht="13" x14ac:dyDescent="0.3">
      <c r="A141" s="115"/>
      <c r="B141" s="116"/>
      <c r="C141" s="140" t="s">
        <v>41</v>
      </c>
      <c r="D141" s="140"/>
      <c r="E141" s="140"/>
      <c r="F141" s="140" t="s">
        <v>8</v>
      </c>
      <c r="G141" s="140"/>
      <c r="H141" s="140"/>
      <c r="I141" s="140" t="s">
        <v>9</v>
      </c>
      <c r="J141" s="140"/>
      <c r="K141" s="140"/>
      <c r="L141" s="140" t="s">
        <v>42</v>
      </c>
      <c r="M141" s="140"/>
      <c r="N141" s="140"/>
      <c r="O141" s="140" t="s">
        <v>43</v>
      </c>
      <c r="P141" s="140"/>
      <c r="Q141" s="140"/>
    </row>
    <row r="142" spans="1:17" ht="13" x14ac:dyDescent="0.3">
      <c r="A142" s="115"/>
      <c r="B142" s="116"/>
      <c r="C142" s="73" t="s">
        <v>10</v>
      </c>
      <c r="D142" s="73" t="s">
        <v>44</v>
      </c>
      <c r="E142" s="8" t="s">
        <v>11</v>
      </c>
      <c r="F142" s="73" t="s">
        <v>10</v>
      </c>
      <c r="G142" s="73" t="s">
        <v>44</v>
      </c>
      <c r="H142" s="8" t="s">
        <v>11</v>
      </c>
      <c r="I142" s="73" t="s">
        <v>10</v>
      </c>
      <c r="J142" s="73" t="s">
        <v>44</v>
      </c>
      <c r="K142" s="8" t="s">
        <v>11</v>
      </c>
      <c r="L142" s="73" t="s">
        <v>10</v>
      </c>
      <c r="M142" s="73" t="s">
        <v>44</v>
      </c>
      <c r="N142" s="8" t="s">
        <v>11</v>
      </c>
      <c r="O142" s="73" t="s">
        <v>10</v>
      </c>
      <c r="P142" s="73" t="s">
        <v>44</v>
      </c>
      <c r="Q142" s="8" t="s">
        <v>11</v>
      </c>
    </row>
    <row r="143" spans="1:17" ht="13" x14ac:dyDescent="0.3">
      <c r="A143" s="8">
        <v>1</v>
      </c>
      <c r="B143" s="74" t="s">
        <v>12</v>
      </c>
      <c r="C143" s="88">
        <v>136180</v>
      </c>
      <c r="D143" s="88">
        <v>136180</v>
      </c>
      <c r="E143" s="89">
        <v>585574</v>
      </c>
      <c r="F143" s="77">
        <v>284756</v>
      </c>
      <c r="G143" s="77">
        <v>284756</v>
      </c>
      <c r="H143" s="76">
        <v>1224450.7999999998</v>
      </c>
      <c r="I143" s="75">
        <v>188336</v>
      </c>
      <c r="J143" s="75">
        <v>188336</v>
      </c>
      <c r="K143" s="76">
        <v>809844.8</v>
      </c>
      <c r="L143" s="88">
        <v>115775</v>
      </c>
      <c r="M143" s="88">
        <v>115775</v>
      </c>
      <c r="N143" s="89">
        <v>497832.5</v>
      </c>
      <c r="O143" s="88">
        <v>202866</v>
      </c>
      <c r="P143" s="88">
        <v>202866</v>
      </c>
      <c r="Q143" s="89">
        <v>872323.8</v>
      </c>
    </row>
    <row r="144" spans="1:17" ht="13" x14ac:dyDescent="0.3">
      <c r="A144" s="8">
        <v>2</v>
      </c>
      <c r="B144" s="74" t="s">
        <v>13</v>
      </c>
      <c r="C144" s="91">
        <v>18388</v>
      </c>
      <c r="D144" s="91">
        <v>36776</v>
      </c>
      <c r="E144" s="92">
        <v>158136.79999999999</v>
      </c>
      <c r="F144" s="79">
        <v>36478</v>
      </c>
      <c r="G144" s="79">
        <v>72956</v>
      </c>
      <c r="H144" s="12">
        <v>313710.8</v>
      </c>
      <c r="I144" s="78">
        <v>22658</v>
      </c>
      <c r="J144" s="78">
        <v>45316</v>
      </c>
      <c r="K144" s="12">
        <v>194858.8</v>
      </c>
      <c r="L144" s="91">
        <v>13522</v>
      </c>
      <c r="M144" s="91">
        <v>27044</v>
      </c>
      <c r="N144" s="92">
        <v>116289.2</v>
      </c>
      <c r="O144" s="91">
        <v>16159</v>
      </c>
      <c r="P144" s="91">
        <v>32318</v>
      </c>
      <c r="Q144" s="92">
        <v>138967.4</v>
      </c>
    </row>
    <row r="145" spans="1:17" ht="13" x14ac:dyDescent="0.3">
      <c r="A145" s="8">
        <v>3</v>
      </c>
      <c r="B145" s="74" t="s">
        <v>14</v>
      </c>
      <c r="C145" s="91">
        <v>1221</v>
      </c>
      <c r="D145" s="91">
        <v>1831.5</v>
      </c>
      <c r="E145" s="92">
        <v>7936.5</v>
      </c>
      <c r="F145" s="79">
        <v>2380</v>
      </c>
      <c r="G145" s="79">
        <v>3570</v>
      </c>
      <c r="H145" s="12">
        <v>15470</v>
      </c>
      <c r="I145" s="78">
        <v>1546</v>
      </c>
      <c r="J145" s="78">
        <v>2319</v>
      </c>
      <c r="K145" s="12">
        <v>10049</v>
      </c>
      <c r="L145" s="91">
        <v>912</v>
      </c>
      <c r="M145" s="91">
        <v>1368</v>
      </c>
      <c r="N145" s="92">
        <v>5928</v>
      </c>
      <c r="O145" s="91">
        <v>1158</v>
      </c>
      <c r="P145" s="91">
        <v>1737</v>
      </c>
      <c r="Q145" s="92">
        <v>7527</v>
      </c>
    </row>
    <row r="146" spans="1:17" ht="13" x14ac:dyDescent="0.3">
      <c r="A146" s="8">
        <v>4</v>
      </c>
      <c r="B146" s="80" t="s">
        <v>15</v>
      </c>
      <c r="C146" s="91">
        <v>9816</v>
      </c>
      <c r="D146" s="91">
        <v>29448</v>
      </c>
      <c r="E146" s="92">
        <v>126626.4</v>
      </c>
      <c r="F146" s="79">
        <v>20143</v>
      </c>
      <c r="G146" s="79">
        <v>60429</v>
      </c>
      <c r="H146" s="12">
        <v>259844.69999999998</v>
      </c>
      <c r="I146" s="78">
        <v>12780</v>
      </c>
      <c r="J146" s="78">
        <v>38340</v>
      </c>
      <c r="K146" s="12">
        <v>164862</v>
      </c>
      <c r="L146" s="91">
        <v>8294</v>
      </c>
      <c r="M146" s="91">
        <v>24882</v>
      </c>
      <c r="N146" s="92">
        <v>106992.59999999998</v>
      </c>
      <c r="O146" s="91">
        <v>8802</v>
      </c>
      <c r="P146" s="91">
        <v>26406</v>
      </c>
      <c r="Q146" s="92">
        <v>113545.79999999999</v>
      </c>
    </row>
    <row r="147" spans="1:17" ht="13" x14ac:dyDescent="0.3">
      <c r="A147" s="8">
        <v>5</v>
      </c>
      <c r="B147" s="80" t="s">
        <v>16</v>
      </c>
      <c r="C147" s="91">
        <v>383</v>
      </c>
      <c r="D147" s="91">
        <v>766</v>
      </c>
      <c r="E147" s="92">
        <v>3293.7999999999997</v>
      </c>
      <c r="F147" s="79">
        <v>706</v>
      </c>
      <c r="G147" s="79">
        <v>1412</v>
      </c>
      <c r="H147" s="12">
        <v>6071.6</v>
      </c>
      <c r="I147" s="78">
        <v>478</v>
      </c>
      <c r="J147" s="78">
        <v>956</v>
      </c>
      <c r="K147" s="12">
        <v>4110.7999999999993</v>
      </c>
      <c r="L147" s="91">
        <v>312</v>
      </c>
      <c r="M147" s="91">
        <v>624</v>
      </c>
      <c r="N147" s="92">
        <v>2683.2</v>
      </c>
      <c r="O147" s="91">
        <v>362</v>
      </c>
      <c r="P147" s="91">
        <v>724</v>
      </c>
      <c r="Q147" s="92">
        <v>3113.2</v>
      </c>
    </row>
    <row r="148" spans="1:17" ht="13" x14ac:dyDescent="0.3">
      <c r="A148" s="8">
        <v>6</v>
      </c>
      <c r="B148" s="80" t="s">
        <v>17</v>
      </c>
      <c r="C148" s="91">
        <v>6332</v>
      </c>
      <c r="D148" s="91">
        <v>25328</v>
      </c>
      <c r="E148" s="92">
        <v>108910.39999999999</v>
      </c>
      <c r="F148" s="79">
        <v>11046</v>
      </c>
      <c r="G148" s="79">
        <v>44184</v>
      </c>
      <c r="H148" s="12">
        <v>189991.2</v>
      </c>
      <c r="I148" s="78">
        <v>7653</v>
      </c>
      <c r="J148" s="78">
        <v>30612</v>
      </c>
      <c r="K148" s="12">
        <v>131631.59999999998</v>
      </c>
      <c r="L148" s="91">
        <v>5889</v>
      </c>
      <c r="M148" s="91">
        <v>23556</v>
      </c>
      <c r="N148" s="92">
        <v>101290.79999999999</v>
      </c>
      <c r="O148" s="91">
        <v>5774</v>
      </c>
      <c r="P148" s="91">
        <v>23096</v>
      </c>
      <c r="Q148" s="92">
        <v>99312.799999999988</v>
      </c>
    </row>
    <row r="149" spans="1:17" ht="13" x14ac:dyDescent="0.3">
      <c r="A149" s="8">
        <v>7</v>
      </c>
      <c r="B149" s="81" t="s">
        <v>18</v>
      </c>
      <c r="C149" s="91">
        <v>3673</v>
      </c>
      <c r="D149" s="91">
        <v>18365</v>
      </c>
      <c r="E149" s="92">
        <v>78969.5</v>
      </c>
      <c r="F149" s="79">
        <v>5691</v>
      </c>
      <c r="G149" s="79">
        <v>28455</v>
      </c>
      <c r="H149" s="12">
        <v>122356.5</v>
      </c>
      <c r="I149" s="78">
        <v>3499</v>
      </c>
      <c r="J149" s="78">
        <v>17495</v>
      </c>
      <c r="K149" s="12">
        <v>75228.5</v>
      </c>
      <c r="L149" s="91">
        <v>2905</v>
      </c>
      <c r="M149" s="91">
        <v>14525</v>
      </c>
      <c r="N149" s="92">
        <v>62457.5</v>
      </c>
      <c r="O149" s="91">
        <v>2858</v>
      </c>
      <c r="P149" s="91">
        <v>14290</v>
      </c>
      <c r="Q149" s="92">
        <v>61447</v>
      </c>
    </row>
    <row r="150" spans="1:17" ht="13" x14ac:dyDescent="0.3">
      <c r="A150" s="8">
        <v>8</v>
      </c>
      <c r="B150" s="81" t="s">
        <v>18</v>
      </c>
      <c r="C150" s="91">
        <v>6319</v>
      </c>
      <c r="D150" s="91">
        <v>37914</v>
      </c>
      <c r="E150" s="92">
        <v>163030.19999999998</v>
      </c>
      <c r="F150" s="79">
        <v>10733</v>
      </c>
      <c r="G150" s="79">
        <v>64398</v>
      </c>
      <c r="H150" s="12">
        <v>276911.39999999997</v>
      </c>
      <c r="I150" s="78">
        <v>7081</v>
      </c>
      <c r="J150" s="78">
        <v>42486</v>
      </c>
      <c r="K150" s="12">
        <v>182689.8</v>
      </c>
      <c r="L150" s="91">
        <v>5374</v>
      </c>
      <c r="M150" s="91">
        <v>32244</v>
      </c>
      <c r="N150" s="92">
        <v>138649.19999999998</v>
      </c>
      <c r="O150" s="91">
        <v>4931</v>
      </c>
      <c r="P150" s="91">
        <v>29586</v>
      </c>
      <c r="Q150" s="92">
        <v>127219.79999999999</v>
      </c>
    </row>
    <row r="151" spans="1:17" ht="13" x14ac:dyDescent="0.3">
      <c r="A151" s="8" t="s">
        <v>19</v>
      </c>
      <c r="B151" s="80" t="s">
        <v>18</v>
      </c>
      <c r="C151" s="91">
        <v>1740</v>
      </c>
      <c r="D151" s="91">
        <v>12180</v>
      </c>
      <c r="E151" s="92">
        <v>52374</v>
      </c>
      <c r="F151" s="79">
        <v>3114</v>
      </c>
      <c r="G151" s="79">
        <v>21798</v>
      </c>
      <c r="H151" s="12">
        <v>93731.4</v>
      </c>
      <c r="I151" s="78">
        <v>2875</v>
      </c>
      <c r="J151" s="78">
        <v>20125</v>
      </c>
      <c r="K151" s="12">
        <v>86537.5</v>
      </c>
      <c r="L151" s="91">
        <v>2053</v>
      </c>
      <c r="M151" s="91">
        <v>14371</v>
      </c>
      <c r="N151" s="92">
        <v>61795.299999999996</v>
      </c>
      <c r="O151" s="91">
        <v>1919</v>
      </c>
      <c r="P151" s="91">
        <v>13433</v>
      </c>
      <c r="Q151" s="92">
        <v>57761.899999999994</v>
      </c>
    </row>
    <row r="152" spans="1:17" ht="13" x14ac:dyDescent="0.3">
      <c r="A152" s="8" t="s">
        <v>20</v>
      </c>
      <c r="B152" s="80" t="s">
        <v>18</v>
      </c>
      <c r="C152" s="91">
        <v>1</v>
      </c>
      <c r="D152" s="91">
        <v>8</v>
      </c>
      <c r="E152" s="92">
        <v>34.4</v>
      </c>
      <c r="F152" s="79">
        <v>10</v>
      </c>
      <c r="G152" s="79">
        <v>80</v>
      </c>
      <c r="H152" s="36">
        <v>344</v>
      </c>
      <c r="I152" s="78">
        <v>15</v>
      </c>
      <c r="J152" s="78">
        <v>120</v>
      </c>
      <c r="K152" s="12">
        <v>516</v>
      </c>
      <c r="L152" s="91">
        <v>0</v>
      </c>
      <c r="M152" s="91">
        <v>0</v>
      </c>
      <c r="N152" s="92">
        <v>0</v>
      </c>
      <c r="O152" s="91">
        <v>0</v>
      </c>
      <c r="P152" s="91">
        <v>0</v>
      </c>
      <c r="Q152" s="92">
        <v>0</v>
      </c>
    </row>
    <row r="153" spans="1:17" ht="13" x14ac:dyDescent="0.3">
      <c r="A153" s="8" t="s">
        <v>21</v>
      </c>
      <c r="B153" s="80" t="s">
        <v>18</v>
      </c>
      <c r="C153" s="91">
        <v>209</v>
      </c>
      <c r="D153" s="91">
        <v>1881</v>
      </c>
      <c r="E153" s="92">
        <v>8088.2999999999993</v>
      </c>
      <c r="F153" s="79">
        <v>875</v>
      </c>
      <c r="G153" s="79">
        <v>7875</v>
      </c>
      <c r="H153" s="12">
        <v>33862.5</v>
      </c>
      <c r="I153" s="78">
        <v>504</v>
      </c>
      <c r="J153" s="78">
        <v>4536</v>
      </c>
      <c r="K153" s="12">
        <v>19504.8</v>
      </c>
      <c r="L153" s="91">
        <v>141</v>
      </c>
      <c r="M153" s="91">
        <v>1269</v>
      </c>
      <c r="N153" s="92">
        <v>5456.6999999999989</v>
      </c>
      <c r="O153" s="91">
        <v>73</v>
      </c>
      <c r="P153" s="91">
        <v>657</v>
      </c>
      <c r="Q153" s="92">
        <v>2825.0999999999995</v>
      </c>
    </row>
    <row r="154" spans="1:17" ht="13" x14ac:dyDescent="0.3">
      <c r="A154" s="8" t="s">
        <v>57</v>
      </c>
      <c r="B154" s="80" t="s">
        <v>24</v>
      </c>
      <c r="C154" s="87"/>
      <c r="D154" s="87"/>
      <c r="E154" s="94"/>
      <c r="F154" s="84"/>
      <c r="G154" s="84"/>
      <c r="H154" s="85"/>
      <c r="I154" s="86"/>
      <c r="J154" s="86"/>
      <c r="K154" s="95"/>
      <c r="L154" s="87"/>
      <c r="M154" s="87"/>
      <c r="N154" s="94"/>
      <c r="O154" s="87"/>
      <c r="P154" s="87"/>
      <c r="Q154" s="94"/>
    </row>
    <row r="155" spans="1:17" ht="13" x14ac:dyDescent="0.3">
      <c r="A155" s="8">
        <v>9</v>
      </c>
      <c r="B155" s="80" t="s">
        <v>25</v>
      </c>
      <c r="C155" s="87">
        <v>2680</v>
      </c>
      <c r="D155" s="87">
        <v>1340</v>
      </c>
      <c r="E155" s="94">
        <v>5896</v>
      </c>
      <c r="F155" s="84">
        <v>9295</v>
      </c>
      <c r="G155" s="84">
        <v>4647.5</v>
      </c>
      <c r="H155" s="85">
        <v>20449</v>
      </c>
      <c r="I155" s="86">
        <v>4936</v>
      </c>
      <c r="J155" s="86">
        <v>2468</v>
      </c>
      <c r="K155" s="95">
        <v>10859.2</v>
      </c>
      <c r="L155" s="87">
        <v>1867</v>
      </c>
      <c r="M155" s="87">
        <v>933.5</v>
      </c>
      <c r="N155" s="94">
        <v>4107.4000000000005</v>
      </c>
      <c r="O155" s="87">
        <v>4140</v>
      </c>
      <c r="P155" s="87">
        <v>2070</v>
      </c>
      <c r="Q155" s="94">
        <v>9108</v>
      </c>
    </row>
    <row r="156" spans="1:17" ht="13" x14ac:dyDescent="0.3">
      <c r="A156" s="114" t="s">
        <v>26</v>
      </c>
      <c r="B156" s="114"/>
      <c r="C156" s="73">
        <f t="shared" ref="C156:Q156" si="6">SUM(C143:C155)</f>
        <v>186942</v>
      </c>
      <c r="D156" s="73">
        <f t="shared" si="6"/>
        <v>302017.5</v>
      </c>
      <c r="E156" s="82">
        <f t="shared" si="6"/>
        <v>1298870.3</v>
      </c>
      <c r="F156" s="73">
        <f t="shared" si="6"/>
        <v>385227</v>
      </c>
      <c r="G156" s="73">
        <f t="shared" si="6"/>
        <v>594560.5</v>
      </c>
      <c r="H156" s="82">
        <f t="shared" si="6"/>
        <v>2557193.8999999994</v>
      </c>
      <c r="I156" s="73">
        <f t="shared" si="6"/>
        <v>252361</v>
      </c>
      <c r="J156" s="73">
        <f t="shared" si="6"/>
        <v>393109</v>
      </c>
      <c r="K156" s="82">
        <f t="shared" si="6"/>
        <v>1690692.8</v>
      </c>
      <c r="L156" s="73">
        <f t="shared" si="6"/>
        <v>157044</v>
      </c>
      <c r="M156" s="73">
        <f t="shared" si="6"/>
        <v>256591.5</v>
      </c>
      <c r="N156" s="82">
        <f t="shared" si="6"/>
        <v>1103482.3999999997</v>
      </c>
      <c r="O156" s="73">
        <f t="shared" si="6"/>
        <v>249042</v>
      </c>
      <c r="P156" s="73">
        <f t="shared" si="6"/>
        <v>347183</v>
      </c>
      <c r="Q156" s="82">
        <f t="shared" si="6"/>
        <v>1493151.8</v>
      </c>
    </row>
    <row r="157" spans="1:17" ht="13" x14ac:dyDescent="0.3">
      <c r="A157" s="24"/>
      <c r="B157" s="24"/>
      <c r="C157" s="96"/>
      <c r="D157" s="96"/>
      <c r="E157" s="97"/>
      <c r="F157" s="96"/>
      <c r="G157" s="96"/>
      <c r="H157" s="97"/>
      <c r="I157" s="96"/>
      <c r="J157" s="96"/>
      <c r="K157" s="97"/>
      <c r="L157" s="96"/>
      <c r="M157" s="96"/>
      <c r="N157" s="97"/>
      <c r="O157" s="96"/>
      <c r="P157" s="96"/>
      <c r="Q157" s="97"/>
    </row>
    <row r="158" spans="1:17" ht="13" x14ac:dyDescent="0.3">
      <c r="A158" s="24"/>
      <c r="B158" s="24"/>
      <c r="C158" s="96"/>
      <c r="D158" s="96"/>
      <c r="E158" s="97"/>
      <c r="F158" s="96"/>
      <c r="G158" s="96"/>
      <c r="H158" s="97"/>
      <c r="I158" s="96"/>
      <c r="J158" s="96"/>
      <c r="K158" s="97"/>
      <c r="L158" s="96"/>
      <c r="M158" s="96"/>
      <c r="N158" s="97"/>
      <c r="O158" s="96"/>
      <c r="P158" s="96"/>
      <c r="Q158" s="97"/>
    </row>
    <row r="159" spans="1:17" ht="13" x14ac:dyDescent="0.3">
      <c r="A159" s="115" t="s">
        <v>2</v>
      </c>
      <c r="B159" s="116"/>
      <c r="C159" s="157" t="s">
        <v>65</v>
      </c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1:17" ht="13" x14ac:dyDescent="0.3">
      <c r="A160" s="115"/>
      <c r="B160" s="116"/>
      <c r="C160" s="140" t="s">
        <v>41</v>
      </c>
      <c r="D160" s="140"/>
      <c r="E160" s="140"/>
      <c r="F160" s="140" t="s">
        <v>8</v>
      </c>
      <c r="G160" s="140"/>
      <c r="H160" s="140"/>
      <c r="I160" s="140" t="s">
        <v>9</v>
      </c>
      <c r="J160" s="140"/>
      <c r="K160" s="140"/>
      <c r="L160" s="140" t="s">
        <v>42</v>
      </c>
      <c r="M160" s="140"/>
      <c r="N160" s="140"/>
      <c r="O160" s="140" t="s">
        <v>43</v>
      </c>
      <c r="P160" s="140"/>
      <c r="Q160" s="140"/>
    </row>
    <row r="161" spans="1:17" ht="13" x14ac:dyDescent="0.3">
      <c r="A161" s="115"/>
      <c r="B161" s="116"/>
      <c r="C161" s="73" t="s">
        <v>10</v>
      </c>
      <c r="D161" s="73" t="s">
        <v>44</v>
      </c>
      <c r="E161" s="8" t="s">
        <v>11</v>
      </c>
      <c r="F161" s="73" t="s">
        <v>10</v>
      </c>
      <c r="G161" s="73" t="s">
        <v>44</v>
      </c>
      <c r="H161" s="8" t="s">
        <v>11</v>
      </c>
      <c r="I161" s="73" t="s">
        <v>10</v>
      </c>
      <c r="J161" s="73" t="s">
        <v>44</v>
      </c>
      <c r="K161" s="8" t="s">
        <v>11</v>
      </c>
      <c r="L161" s="73" t="s">
        <v>10</v>
      </c>
      <c r="M161" s="73" t="s">
        <v>44</v>
      </c>
      <c r="N161" s="8" t="s">
        <v>11</v>
      </c>
      <c r="O161" s="73" t="s">
        <v>10</v>
      </c>
      <c r="P161" s="73" t="s">
        <v>44</v>
      </c>
      <c r="Q161" s="8" t="s">
        <v>11</v>
      </c>
    </row>
    <row r="162" spans="1:17" ht="13" x14ac:dyDescent="0.3">
      <c r="A162" s="8">
        <v>1</v>
      </c>
      <c r="B162" s="74" t="s">
        <v>12</v>
      </c>
      <c r="C162" s="78">
        <v>138064</v>
      </c>
      <c r="D162" s="88">
        <v>138064</v>
      </c>
      <c r="E162" s="12">
        <v>593675.19999999995</v>
      </c>
      <c r="F162" s="77">
        <v>283727</v>
      </c>
      <c r="G162" s="77">
        <v>283727</v>
      </c>
      <c r="H162" s="76">
        <v>1220026.1000000001</v>
      </c>
      <c r="I162" s="75">
        <v>187578</v>
      </c>
      <c r="J162" s="75">
        <v>187578</v>
      </c>
      <c r="K162" s="12">
        <v>806585.4</v>
      </c>
      <c r="L162" s="88">
        <v>116579</v>
      </c>
      <c r="M162" s="88">
        <v>116579</v>
      </c>
      <c r="N162" s="89">
        <v>501289.69999999995</v>
      </c>
      <c r="O162" s="88">
        <v>200449</v>
      </c>
      <c r="P162" s="88">
        <v>200449</v>
      </c>
      <c r="Q162" s="89">
        <v>861930.7</v>
      </c>
    </row>
    <row r="163" spans="1:17" ht="13" x14ac:dyDescent="0.3">
      <c r="A163" s="8">
        <v>2</v>
      </c>
      <c r="B163" s="74" t="s">
        <v>13</v>
      </c>
      <c r="C163" s="78">
        <v>17638</v>
      </c>
      <c r="D163" s="91">
        <v>35276</v>
      </c>
      <c r="E163" s="12">
        <v>151686.79999999999</v>
      </c>
      <c r="F163" s="79">
        <v>33822</v>
      </c>
      <c r="G163" s="79">
        <v>67644</v>
      </c>
      <c r="H163" s="12">
        <v>290869.19999999995</v>
      </c>
      <c r="I163" s="78">
        <v>20645</v>
      </c>
      <c r="J163" s="78">
        <v>41290</v>
      </c>
      <c r="K163" s="12">
        <v>177547</v>
      </c>
      <c r="L163" s="91">
        <v>12871</v>
      </c>
      <c r="M163" s="91">
        <v>25742</v>
      </c>
      <c r="N163" s="92">
        <v>110690.59999999999</v>
      </c>
      <c r="O163" s="91">
        <v>15281</v>
      </c>
      <c r="P163" s="91">
        <v>30562</v>
      </c>
      <c r="Q163" s="92">
        <v>131416.6</v>
      </c>
    </row>
    <row r="164" spans="1:17" ht="13" x14ac:dyDescent="0.3">
      <c r="A164" s="8">
        <v>3</v>
      </c>
      <c r="B164" s="74" t="s">
        <v>14</v>
      </c>
      <c r="C164" s="78">
        <v>1242</v>
      </c>
      <c r="D164" s="91">
        <v>1863</v>
      </c>
      <c r="E164" s="12">
        <v>8073</v>
      </c>
      <c r="F164" s="79">
        <v>2434</v>
      </c>
      <c r="G164" s="79">
        <v>3651</v>
      </c>
      <c r="H164" s="12">
        <v>15821</v>
      </c>
      <c r="I164" s="78">
        <v>1645</v>
      </c>
      <c r="J164" s="78">
        <v>2467.5</v>
      </c>
      <c r="K164" s="12">
        <v>10692.5</v>
      </c>
      <c r="L164" s="91">
        <v>1069</v>
      </c>
      <c r="M164" s="91">
        <v>1603.5</v>
      </c>
      <c r="N164" s="92">
        <v>6948.5</v>
      </c>
      <c r="O164" s="91">
        <v>1403</v>
      </c>
      <c r="P164" s="91">
        <v>2104.5</v>
      </c>
      <c r="Q164" s="92">
        <v>9119.5</v>
      </c>
    </row>
    <row r="165" spans="1:17" ht="13" x14ac:dyDescent="0.3">
      <c r="A165" s="8">
        <v>4</v>
      </c>
      <c r="B165" s="80" t="s">
        <v>15</v>
      </c>
      <c r="C165" s="78">
        <v>9492</v>
      </c>
      <c r="D165" s="91">
        <v>28476</v>
      </c>
      <c r="E165" s="12">
        <v>122446.8</v>
      </c>
      <c r="F165" s="79">
        <v>18661</v>
      </c>
      <c r="G165" s="79">
        <v>55983</v>
      </c>
      <c r="H165" s="12">
        <v>240726.89999999997</v>
      </c>
      <c r="I165" s="78">
        <v>11945</v>
      </c>
      <c r="J165" s="78">
        <v>35835</v>
      </c>
      <c r="K165" s="12">
        <v>154090.5</v>
      </c>
      <c r="L165" s="91">
        <v>8357</v>
      </c>
      <c r="M165" s="91">
        <v>25071</v>
      </c>
      <c r="N165" s="92">
        <v>107805.29999999999</v>
      </c>
      <c r="O165" s="91">
        <v>8437</v>
      </c>
      <c r="P165" s="91">
        <v>25311</v>
      </c>
      <c r="Q165" s="92">
        <v>108837.29999999999</v>
      </c>
    </row>
    <row r="166" spans="1:17" ht="13" x14ac:dyDescent="0.3">
      <c r="A166" s="8">
        <v>5</v>
      </c>
      <c r="B166" s="80" t="s">
        <v>16</v>
      </c>
      <c r="C166" s="78">
        <v>457</v>
      </c>
      <c r="D166" s="91">
        <v>914</v>
      </c>
      <c r="E166" s="12">
        <v>3930.2</v>
      </c>
      <c r="F166" s="79">
        <v>644</v>
      </c>
      <c r="G166" s="79">
        <v>1288</v>
      </c>
      <c r="H166" s="12">
        <v>5538.4</v>
      </c>
      <c r="I166" s="78">
        <v>416</v>
      </c>
      <c r="J166" s="78">
        <v>832</v>
      </c>
      <c r="K166" s="12">
        <v>3577.5999999999995</v>
      </c>
      <c r="L166" s="91">
        <v>257</v>
      </c>
      <c r="M166" s="91">
        <v>514</v>
      </c>
      <c r="N166" s="92">
        <v>2210.1999999999998</v>
      </c>
      <c r="O166" s="91">
        <v>458</v>
      </c>
      <c r="P166" s="91">
        <v>916</v>
      </c>
      <c r="Q166" s="92">
        <v>3938.8</v>
      </c>
    </row>
    <row r="167" spans="1:17" ht="13" x14ac:dyDescent="0.3">
      <c r="A167" s="8">
        <v>6</v>
      </c>
      <c r="B167" s="80" t="s">
        <v>17</v>
      </c>
      <c r="C167" s="78">
        <v>6292</v>
      </c>
      <c r="D167" s="91">
        <v>25168</v>
      </c>
      <c r="E167" s="12">
        <v>108222.39999999999</v>
      </c>
      <c r="F167" s="79">
        <v>10798</v>
      </c>
      <c r="G167" s="79">
        <v>43192</v>
      </c>
      <c r="H167" s="12">
        <v>185725.59999999998</v>
      </c>
      <c r="I167" s="78">
        <v>7629</v>
      </c>
      <c r="J167" s="78">
        <v>30516</v>
      </c>
      <c r="K167" s="12">
        <v>131218.79999999999</v>
      </c>
      <c r="L167" s="91">
        <v>6053</v>
      </c>
      <c r="M167" s="91">
        <v>24212</v>
      </c>
      <c r="N167" s="92">
        <v>104111.6</v>
      </c>
      <c r="O167" s="91">
        <v>5740</v>
      </c>
      <c r="P167" s="91">
        <v>22960</v>
      </c>
      <c r="Q167" s="92">
        <v>98728</v>
      </c>
    </row>
    <row r="168" spans="1:17" ht="13" x14ac:dyDescent="0.3">
      <c r="A168" s="8">
        <v>7</v>
      </c>
      <c r="B168" s="81" t="s">
        <v>18</v>
      </c>
      <c r="C168" s="78">
        <v>3624</v>
      </c>
      <c r="D168" s="91">
        <v>18120</v>
      </c>
      <c r="E168" s="12">
        <v>77916</v>
      </c>
      <c r="F168" s="79">
        <v>5577</v>
      </c>
      <c r="G168" s="79">
        <v>27885</v>
      </c>
      <c r="H168" s="12">
        <v>119905.5</v>
      </c>
      <c r="I168" s="78">
        <v>3465</v>
      </c>
      <c r="J168" s="78">
        <v>17325</v>
      </c>
      <c r="K168" s="12">
        <v>74497.5</v>
      </c>
      <c r="L168" s="91">
        <v>2848</v>
      </c>
      <c r="M168" s="91">
        <v>14240</v>
      </c>
      <c r="N168" s="92">
        <v>61232</v>
      </c>
      <c r="O168" s="91">
        <v>2841</v>
      </c>
      <c r="P168" s="91">
        <v>14205</v>
      </c>
      <c r="Q168" s="92">
        <v>61081.5</v>
      </c>
    </row>
    <row r="169" spans="1:17" ht="13" x14ac:dyDescent="0.3">
      <c r="A169" s="8">
        <v>8</v>
      </c>
      <c r="B169" s="81" t="s">
        <v>18</v>
      </c>
      <c r="C169" s="78">
        <v>5953</v>
      </c>
      <c r="D169" s="91">
        <v>35718</v>
      </c>
      <c r="E169" s="12">
        <v>153587.4</v>
      </c>
      <c r="F169" s="79">
        <v>10093</v>
      </c>
      <c r="G169" s="79">
        <v>60558</v>
      </c>
      <c r="H169" s="12">
        <v>260399.39999999997</v>
      </c>
      <c r="I169" s="78">
        <v>6977</v>
      </c>
      <c r="J169" s="78">
        <v>41862</v>
      </c>
      <c r="K169" s="12">
        <v>180006.59999999998</v>
      </c>
      <c r="L169" s="91">
        <v>5407</v>
      </c>
      <c r="M169" s="91">
        <v>32442</v>
      </c>
      <c r="N169" s="92">
        <v>139500.59999999998</v>
      </c>
      <c r="O169" s="91">
        <v>5115</v>
      </c>
      <c r="P169" s="91">
        <v>30690</v>
      </c>
      <c r="Q169" s="92">
        <v>131967</v>
      </c>
    </row>
    <row r="170" spans="1:17" ht="13" x14ac:dyDescent="0.3">
      <c r="A170" s="8" t="s">
        <v>19</v>
      </c>
      <c r="B170" s="80" t="s">
        <v>18</v>
      </c>
      <c r="C170" s="78">
        <v>2003</v>
      </c>
      <c r="D170" s="91">
        <v>14021</v>
      </c>
      <c r="E170" s="12">
        <v>60290.3</v>
      </c>
      <c r="F170" s="79">
        <v>3114</v>
      </c>
      <c r="G170" s="79">
        <v>21798</v>
      </c>
      <c r="H170" s="12">
        <v>93731.4</v>
      </c>
      <c r="I170" s="78">
        <v>3055</v>
      </c>
      <c r="J170" s="78">
        <v>21385</v>
      </c>
      <c r="K170" s="12">
        <v>91955.5</v>
      </c>
      <c r="L170" s="91">
        <v>2167</v>
      </c>
      <c r="M170" s="91">
        <v>15169</v>
      </c>
      <c r="N170" s="92">
        <v>65226.7</v>
      </c>
      <c r="O170" s="91">
        <v>2110</v>
      </c>
      <c r="P170" s="91">
        <v>14770</v>
      </c>
      <c r="Q170" s="92">
        <v>63511</v>
      </c>
    </row>
    <row r="171" spans="1:17" ht="13" x14ac:dyDescent="0.3">
      <c r="A171" s="8" t="s">
        <v>20</v>
      </c>
      <c r="B171" s="80" t="s">
        <v>18</v>
      </c>
      <c r="C171" s="78">
        <v>3</v>
      </c>
      <c r="D171" s="91">
        <v>24</v>
      </c>
      <c r="E171" s="12">
        <v>103.2</v>
      </c>
      <c r="F171" s="79">
        <v>11</v>
      </c>
      <c r="G171" s="79">
        <v>88</v>
      </c>
      <c r="H171" s="36">
        <v>378.4</v>
      </c>
      <c r="I171" s="78">
        <v>23</v>
      </c>
      <c r="J171" s="78">
        <v>184</v>
      </c>
      <c r="K171" s="12">
        <v>791.19999999999993</v>
      </c>
      <c r="L171" s="91">
        <v>1</v>
      </c>
      <c r="M171" s="91">
        <v>8</v>
      </c>
      <c r="N171" s="92">
        <v>34.4</v>
      </c>
      <c r="O171" s="91">
        <v>0</v>
      </c>
      <c r="P171" s="91">
        <v>0</v>
      </c>
      <c r="Q171" s="92">
        <v>0</v>
      </c>
    </row>
    <row r="172" spans="1:17" ht="13" x14ac:dyDescent="0.3">
      <c r="A172" s="8" t="s">
        <v>21</v>
      </c>
      <c r="B172" s="80" t="s">
        <v>18</v>
      </c>
      <c r="C172" s="78">
        <v>154</v>
      </c>
      <c r="D172" s="91">
        <v>1386</v>
      </c>
      <c r="E172" s="12">
        <v>5959.8</v>
      </c>
      <c r="F172" s="79">
        <v>909</v>
      </c>
      <c r="G172" s="79">
        <v>8181</v>
      </c>
      <c r="H172" s="12">
        <v>35178.299999999996</v>
      </c>
      <c r="I172" s="78">
        <v>476</v>
      </c>
      <c r="J172" s="78">
        <v>4284</v>
      </c>
      <c r="K172" s="12">
        <v>18421.199999999997</v>
      </c>
      <c r="L172" s="91">
        <v>89</v>
      </c>
      <c r="M172" s="91">
        <v>801</v>
      </c>
      <c r="N172" s="92">
        <v>3444.2999999999993</v>
      </c>
      <c r="O172" s="91">
        <v>72</v>
      </c>
      <c r="P172" s="91">
        <v>648</v>
      </c>
      <c r="Q172" s="92">
        <v>2786.3999999999996</v>
      </c>
    </row>
    <row r="173" spans="1:17" ht="13" x14ac:dyDescent="0.3">
      <c r="A173" s="8" t="s">
        <v>57</v>
      </c>
      <c r="B173" s="80" t="s">
        <v>24</v>
      </c>
      <c r="C173" s="86"/>
      <c r="D173" s="86"/>
      <c r="E173" s="12"/>
      <c r="F173" s="86"/>
      <c r="G173" s="86"/>
      <c r="H173" s="95"/>
      <c r="I173" s="84"/>
      <c r="J173" s="84"/>
      <c r="K173" s="85"/>
      <c r="L173" s="87"/>
      <c r="M173" s="87"/>
      <c r="N173" s="94"/>
      <c r="O173" s="87"/>
      <c r="P173" s="87"/>
      <c r="Q173" s="94"/>
    </row>
    <row r="174" spans="1:17" ht="13" x14ac:dyDescent="0.3">
      <c r="A174" s="8">
        <v>9</v>
      </c>
      <c r="B174" s="80" t="s">
        <v>25</v>
      </c>
      <c r="C174" s="78">
        <v>2781</v>
      </c>
      <c r="D174" s="87">
        <v>1390.5</v>
      </c>
      <c r="E174" s="12">
        <v>6118.2</v>
      </c>
      <c r="F174" s="86">
        <v>10085</v>
      </c>
      <c r="G174" s="86">
        <v>5042.5</v>
      </c>
      <c r="H174" s="95">
        <v>22187</v>
      </c>
      <c r="I174" s="86">
        <v>5342</v>
      </c>
      <c r="J174" s="86">
        <v>2671</v>
      </c>
      <c r="K174" s="12">
        <v>11752.400000000001</v>
      </c>
      <c r="L174" s="87">
        <v>2122</v>
      </c>
      <c r="M174" s="87">
        <v>1061</v>
      </c>
      <c r="N174" s="94">
        <v>4668.4000000000005</v>
      </c>
      <c r="O174" s="87">
        <v>4420</v>
      </c>
      <c r="P174" s="87">
        <v>2210</v>
      </c>
      <c r="Q174" s="94">
        <v>9724</v>
      </c>
    </row>
    <row r="175" spans="1:17" ht="13" x14ac:dyDescent="0.3">
      <c r="A175" s="114" t="s">
        <v>26</v>
      </c>
      <c r="B175" s="114"/>
      <c r="C175" s="73">
        <f t="shared" ref="C175:Q175" si="7">SUM(C162:C174)</f>
        <v>187703</v>
      </c>
      <c r="D175" s="73">
        <f t="shared" si="7"/>
        <v>300420.5</v>
      </c>
      <c r="E175" s="82">
        <f>SUM(E162:E174)</f>
        <v>1292009.2999999998</v>
      </c>
      <c r="F175" s="73">
        <f t="shared" si="7"/>
        <v>379875</v>
      </c>
      <c r="G175" s="73">
        <f t="shared" si="7"/>
        <v>579037.5</v>
      </c>
      <c r="H175" s="82">
        <f t="shared" si="7"/>
        <v>2490487.1999999993</v>
      </c>
      <c r="I175" s="73">
        <f t="shared" si="7"/>
        <v>249196</v>
      </c>
      <c r="J175" s="73">
        <f t="shared" si="7"/>
        <v>386229.5</v>
      </c>
      <c r="K175" s="82">
        <f t="shared" si="7"/>
        <v>1661136.1999999997</v>
      </c>
      <c r="L175" s="73">
        <f t="shared" si="7"/>
        <v>157820</v>
      </c>
      <c r="M175" s="73">
        <f t="shared" si="7"/>
        <v>257442.5</v>
      </c>
      <c r="N175" s="82">
        <f t="shared" si="7"/>
        <v>1107162.2999999996</v>
      </c>
      <c r="O175" s="73">
        <f t="shared" si="7"/>
        <v>246326</v>
      </c>
      <c r="P175" s="73">
        <f t="shared" si="7"/>
        <v>344825.5</v>
      </c>
      <c r="Q175" s="82">
        <f t="shared" si="7"/>
        <v>1483040.7999999998</v>
      </c>
    </row>
    <row r="177" spans="1:17" ht="13" x14ac:dyDescent="0.3">
      <c r="A177" s="115" t="s">
        <v>2</v>
      </c>
      <c r="B177" s="116"/>
      <c r="C177" s="157" t="s">
        <v>66</v>
      </c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1:17" ht="13" x14ac:dyDescent="0.3">
      <c r="A178" s="115"/>
      <c r="B178" s="116"/>
      <c r="C178" s="140" t="s">
        <v>41</v>
      </c>
      <c r="D178" s="140"/>
      <c r="E178" s="140"/>
      <c r="F178" s="140" t="s">
        <v>8</v>
      </c>
      <c r="G178" s="140"/>
      <c r="H178" s="140"/>
      <c r="I178" s="140" t="s">
        <v>9</v>
      </c>
      <c r="J178" s="140"/>
      <c r="K178" s="140"/>
      <c r="L178" s="140" t="s">
        <v>42</v>
      </c>
      <c r="M178" s="140"/>
      <c r="N178" s="140"/>
      <c r="O178" s="140" t="s">
        <v>43</v>
      </c>
      <c r="P178" s="140"/>
      <c r="Q178" s="140"/>
    </row>
    <row r="179" spans="1:17" ht="13" x14ac:dyDescent="0.3">
      <c r="A179" s="115"/>
      <c r="B179" s="116"/>
      <c r="C179" s="73" t="s">
        <v>10</v>
      </c>
      <c r="D179" s="73" t="s">
        <v>44</v>
      </c>
      <c r="E179" s="8" t="s">
        <v>11</v>
      </c>
      <c r="F179" s="73" t="s">
        <v>10</v>
      </c>
      <c r="G179" s="73" t="s">
        <v>44</v>
      </c>
      <c r="H179" s="8" t="s">
        <v>11</v>
      </c>
      <c r="I179" s="73" t="s">
        <v>10</v>
      </c>
      <c r="J179" s="73" t="s">
        <v>44</v>
      </c>
      <c r="K179" s="8" t="s">
        <v>11</v>
      </c>
      <c r="L179" s="73" t="s">
        <v>10</v>
      </c>
      <c r="M179" s="73" t="s">
        <v>44</v>
      </c>
      <c r="N179" s="8" t="s">
        <v>11</v>
      </c>
      <c r="O179" s="73" t="s">
        <v>10</v>
      </c>
      <c r="P179" s="73" t="s">
        <v>44</v>
      </c>
      <c r="Q179" s="8" t="s">
        <v>11</v>
      </c>
    </row>
    <row r="180" spans="1:17" ht="13" x14ac:dyDescent="0.3">
      <c r="A180" s="8">
        <v>1</v>
      </c>
      <c r="B180" s="74" t="s">
        <v>12</v>
      </c>
      <c r="C180" s="78">
        <v>140830</v>
      </c>
      <c r="D180" s="75">
        <v>140830</v>
      </c>
      <c r="E180" s="12">
        <v>680403.9</v>
      </c>
      <c r="F180" s="77">
        <v>300018</v>
      </c>
      <c r="G180" s="75">
        <v>300018</v>
      </c>
      <c r="H180" s="76">
        <v>1446443.4</v>
      </c>
      <c r="I180" s="75">
        <v>194926</v>
      </c>
      <c r="J180" s="75">
        <v>194926</v>
      </c>
      <c r="K180" s="12">
        <v>940023.4</v>
      </c>
      <c r="L180" s="75">
        <v>116232</v>
      </c>
      <c r="M180" s="75">
        <v>116232</v>
      </c>
      <c r="N180" s="76">
        <v>560724.19999999995</v>
      </c>
      <c r="O180" s="75">
        <v>203275</v>
      </c>
      <c r="P180" s="75">
        <v>203275</v>
      </c>
      <c r="Q180" s="76">
        <v>977988.4</v>
      </c>
    </row>
    <row r="181" spans="1:17" ht="13" x14ac:dyDescent="0.3">
      <c r="A181" s="8">
        <v>2</v>
      </c>
      <c r="B181" s="74" t="s">
        <v>13</v>
      </c>
      <c r="C181" s="78">
        <v>19972</v>
      </c>
      <c r="D181" s="78">
        <v>39944</v>
      </c>
      <c r="E181" s="12">
        <v>191754</v>
      </c>
      <c r="F181" s="79">
        <v>38454</v>
      </c>
      <c r="G181" s="79">
        <v>76908</v>
      </c>
      <c r="H181" s="12">
        <v>368834.8</v>
      </c>
      <c r="I181" s="78">
        <v>23234</v>
      </c>
      <c r="J181" s="78">
        <v>46468</v>
      </c>
      <c r="K181" s="12">
        <v>223003.4</v>
      </c>
      <c r="L181" s="78">
        <v>14257</v>
      </c>
      <c r="M181" s="78">
        <v>28514</v>
      </c>
      <c r="N181" s="12">
        <v>136761.4</v>
      </c>
      <c r="O181" s="78">
        <v>17138</v>
      </c>
      <c r="P181" s="78">
        <v>34276</v>
      </c>
      <c r="Q181" s="12">
        <v>164416.4</v>
      </c>
    </row>
    <row r="182" spans="1:17" ht="13" x14ac:dyDescent="0.3">
      <c r="A182" s="8">
        <v>3</v>
      </c>
      <c r="B182" s="74" t="s">
        <v>14</v>
      </c>
      <c r="C182" s="78">
        <v>1188</v>
      </c>
      <c r="D182" s="78">
        <v>1782</v>
      </c>
      <c r="E182" s="12">
        <v>8629</v>
      </c>
      <c r="F182" s="79">
        <v>2420</v>
      </c>
      <c r="G182" s="79">
        <v>3630</v>
      </c>
      <c r="H182" s="12">
        <v>17628</v>
      </c>
      <c r="I182" s="78">
        <v>1438</v>
      </c>
      <c r="J182" s="78">
        <v>2157</v>
      </c>
      <c r="K182" s="12">
        <v>10421</v>
      </c>
      <c r="L182" s="78">
        <v>863</v>
      </c>
      <c r="M182" s="78">
        <v>1294.5</v>
      </c>
      <c r="N182" s="12">
        <v>6274.5</v>
      </c>
      <c r="O182" s="78">
        <v>1094</v>
      </c>
      <c r="P182" s="78">
        <v>1641</v>
      </c>
      <c r="Q182" s="12">
        <v>7937</v>
      </c>
    </row>
    <row r="183" spans="1:17" ht="13" x14ac:dyDescent="0.3">
      <c r="A183" s="8">
        <v>4</v>
      </c>
      <c r="B183" s="80" t="s">
        <v>15</v>
      </c>
      <c r="C183" s="78">
        <v>11326</v>
      </c>
      <c r="D183" s="78">
        <v>33978</v>
      </c>
      <c r="E183" s="12">
        <v>163010.4</v>
      </c>
      <c r="F183" s="79">
        <v>21428</v>
      </c>
      <c r="G183" s="79">
        <v>64284</v>
      </c>
      <c r="H183" s="12">
        <v>308376.90000000002</v>
      </c>
      <c r="I183" s="78">
        <v>13606</v>
      </c>
      <c r="J183" s="78">
        <v>40818</v>
      </c>
      <c r="K183" s="12">
        <v>195742.5</v>
      </c>
      <c r="L183" s="78">
        <v>9402</v>
      </c>
      <c r="M183" s="78">
        <v>28206</v>
      </c>
      <c r="N183" s="12">
        <v>135330.6</v>
      </c>
      <c r="O183" s="78">
        <v>9538</v>
      </c>
      <c r="P183" s="78">
        <v>28614</v>
      </c>
      <c r="Q183" s="12">
        <v>137259.29999999999</v>
      </c>
    </row>
    <row r="184" spans="1:17" ht="13" x14ac:dyDescent="0.3">
      <c r="A184" s="8">
        <v>5</v>
      </c>
      <c r="B184" s="80" t="s">
        <v>16</v>
      </c>
      <c r="C184" s="78">
        <v>419</v>
      </c>
      <c r="D184" s="78">
        <v>838</v>
      </c>
      <c r="E184" s="12">
        <v>4019.2</v>
      </c>
      <c r="F184" s="79">
        <v>676</v>
      </c>
      <c r="G184" s="79">
        <v>1352</v>
      </c>
      <c r="H184" s="12">
        <v>6516.4</v>
      </c>
      <c r="I184" s="78">
        <v>409</v>
      </c>
      <c r="J184" s="78">
        <v>818</v>
      </c>
      <c r="K184" s="12">
        <v>3924.8</v>
      </c>
      <c r="L184" s="78">
        <v>271</v>
      </c>
      <c r="M184" s="78">
        <v>542</v>
      </c>
      <c r="N184" s="12">
        <v>2609.1999999999998</v>
      </c>
      <c r="O184" s="78">
        <v>332</v>
      </c>
      <c r="P184" s="78">
        <v>664</v>
      </c>
      <c r="Q184" s="12">
        <v>3195.4</v>
      </c>
    </row>
    <row r="185" spans="1:17" ht="13" x14ac:dyDescent="0.3">
      <c r="A185" s="8">
        <v>6</v>
      </c>
      <c r="B185" s="80" t="s">
        <v>17</v>
      </c>
      <c r="C185" s="78">
        <v>7640</v>
      </c>
      <c r="D185" s="78">
        <v>30560</v>
      </c>
      <c r="E185" s="12">
        <v>146732.4</v>
      </c>
      <c r="F185" s="79">
        <v>12618</v>
      </c>
      <c r="G185" s="79">
        <v>50472</v>
      </c>
      <c r="H185" s="12">
        <v>242198.8</v>
      </c>
      <c r="I185" s="78">
        <v>8831</v>
      </c>
      <c r="J185" s="78">
        <v>35324</v>
      </c>
      <c r="K185" s="12">
        <v>169580.79999999999</v>
      </c>
      <c r="L185" s="78">
        <v>6790</v>
      </c>
      <c r="M185" s="78">
        <v>27160</v>
      </c>
      <c r="N185" s="12">
        <v>130345.60000000001</v>
      </c>
      <c r="O185" s="78">
        <v>6545</v>
      </c>
      <c r="P185" s="78">
        <v>26180</v>
      </c>
      <c r="Q185" s="12">
        <v>125515.6</v>
      </c>
    </row>
    <row r="186" spans="1:17" ht="13" x14ac:dyDescent="0.3">
      <c r="A186" s="8">
        <v>7</v>
      </c>
      <c r="B186" s="81" t="s">
        <v>18</v>
      </c>
      <c r="C186" s="78">
        <v>4062</v>
      </c>
      <c r="D186" s="78">
        <v>20310</v>
      </c>
      <c r="E186" s="12">
        <v>97322</v>
      </c>
      <c r="F186" s="79">
        <v>6065</v>
      </c>
      <c r="G186" s="79">
        <v>30325</v>
      </c>
      <c r="H186" s="12">
        <v>145171</v>
      </c>
      <c r="I186" s="78">
        <v>3830</v>
      </c>
      <c r="J186" s="78">
        <v>19150</v>
      </c>
      <c r="K186" s="12">
        <v>91865</v>
      </c>
      <c r="L186" s="78">
        <v>3289</v>
      </c>
      <c r="M186" s="78">
        <v>16445</v>
      </c>
      <c r="N186" s="12">
        <v>78763.5</v>
      </c>
      <c r="O186" s="78">
        <v>3090</v>
      </c>
      <c r="P186" s="78">
        <v>15450</v>
      </c>
      <c r="Q186" s="12">
        <v>73977.5</v>
      </c>
    </row>
    <row r="187" spans="1:17" ht="13" x14ac:dyDescent="0.3">
      <c r="A187" s="8">
        <v>8</v>
      </c>
      <c r="B187" s="81" t="s">
        <v>18</v>
      </c>
      <c r="C187" s="78">
        <v>6887</v>
      </c>
      <c r="D187" s="78">
        <v>41322</v>
      </c>
      <c r="E187" s="12">
        <v>198575.4</v>
      </c>
      <c r="F187" s="79">
        <v>11446</v>
      </c>
      <c r="G187" s="79">
        <v>68676</v>
      </c>
      <c r="H187" s="12">
        <v>329658.59999999998</v>
      </c>
      <c r="I187" s="78">
        <v>7850</v>
      </c>
      <c r="J187" s="78">
        <v>47100</v>
      </c>
      <c r="K187" s="12">
        <v>225499.8</v>
      </c>
      <c r="L187" s="78">
        <v>6184</v>
      </c>
      <c r="M187" s="78">
        <v>37104</v>
      </c>
      <c r="N187" s="12">
        <v>177976.8</v>
      </c>
      <c r="O187" s="78">
        <v>5778</v>
      </c>
      <c r="P187" s="78">
        <v>34668</v>
      </c>
      <c r="Q187" s="12">
        <v>166036.20000000001</v>
      </c>
    </row>
    <row r="188" spans="1:17" ht="13" x14ac:dyDescent="0.3">
      <c r="A188" s="8" t="s">
        <v>19</v>
      </c>
      <c r="B188" s="80" t="s">
        <v>18</v>
      </c>
      <c r="C188" s="78">
        <v>2604</v>
      </c>
      <c r="D188" s="78">
        <v>18228</v>
      </c>
      <c r="E188" s="12">
        <v>87871.7</v>
      </c>
      <c r="F188" s="79">
        <v>3848</v>
      </c>
      <c r="G188" s="79">
        <v>26936</v>
      </c>
      <c r="H188" s="12">
        <v>129628.1</v>
      </c>
      <c r="I188" s="78">
        <v>3908</v>
      </c>
      <c r="J188" s="78">
        <v>27356</v>
      </c>
      <c r="K188" s="12">
        <v>131439</v>
      </c>
      <c r="L188" s="78">
        <v>2532</v>
      </c>
      <c r="M188" s="78">
        <v>17724</v>
      </c>
      <c r="N188" s="12">
        <v>85273.299999999988</v>
      </c>
      <c r="O188" s="78">
        <v>2400</v>
      </c>
      <c r="P188" s="78">
        <v>16800</v>
      </c>
      <c r="Q188" s="12">
        <v>80653.3</v>
      </c>
    </row>
    <row r="189" spans="1:17" ht="13" x14ac:dyDescent="0.3">
      <c r="A189" s="8" t="s">
        <v>20</v>
      </c>
      <c r="B189" s="80" t="s">
        <v>18</v>
      </c>
      <c r="C189" s="78">
        <v>2</v>
      </c>
      <c r="D189" s="78">
        <v>16</v>
      </c>
      <c r="E189" s="12">
        <v>74.400000000000006</v>
      </c>
      <c r="F189" s="79">
        <v>5</v>
      </c>
      <c r="G189" s="79">
        <v>40</v>
      </c>
      <c r="H189" s="36">
        <v>183.2</v>
      </c>
      <c r="I189" s="78">
        <v>26</v>
      </c>
      <c r="J189" s="78">
        <v>208</v>
      </c>
      <c r="K189" s="12">
        <v>995.2</v>
      </c>
      <c r="L189" s="78">
        <v>1</v>
      </c>
      <c r="M189" s="78">
        <v>8</v>
      </c>
      <c r="N189" s="12">
        <v>34.4</v>
      </c>
      <c r="O189" s="78">
        <v>3</v>
      </c>
      <c r="P189" s="78">
        <v>24</v>
      </c>
      <c r="Q189" s="12">
        <v>114.4</v>
      </c>
    </row>
    <row r="190" spans="1:17" ht="13" x14ac:dyDescent="0.3">
      <c r="A190" s="8" t="s">
        <v>21</v>
      </c>
      <c r="B190" s="80" t="s">
        <v>18</v>
      </c>
      <c r="C190" s="78">
        <v>158</v>
      </c>
      <c r="D190" s="78">
        <v>1422</v>
      </c>
      <c r="E190" s="12">
        <v>6826.5</v>
      </c>
      <c r="F190" s="79">
        <v>875</v>
      </c>
      <c r="G190" s="79">
        <v>7875</v>
      </c>
      <c r="H190" s="12">
        <v>37781.1</v>
      </c>
      <c r="I190" s="78">
        <v>510</v>
      </c>
      <c r="J190" s="78">
        <v>4590</v>
      </c>
      <c r="K190" s="12">
        <v>21872.699999999997</v>
      </c>
      <c r="L190" s="78">
        <v>145</v>
      </c>
      <c r="M190" s="78">
        <v>1305</v>
      </c>
      <c r="N190" s="12">
        <v>6266.7</v>
      </c>
      <c r="O190" s="78">
        <v>116</v>
      </c>
      <c r="P190" s="78">
        <v>1044</v>
      </c>
      <c r="Q190" s="12">
        <v>4974.2999999999993</v>
      </c>
    </row>
    <row r="191" spans="1:17" ht="13" x14ac:dyDescent="0.3">
      <c r="A191" s="8" t="s">
        <v>57</v>
      </c>
      <c r="B191" s="80" t="s">
        <v>24</v>
      </c>
      <c r="C191" s="86"/>
      <c r="D191" s="86"/>
      <c r="F191" s="86"/>
      <c r="G191" s="86"/>
      <c r="I191" s="86"/>
      <c r="J191" s="86"/>
      <c r="L191" s="86"/>
      <c r="M191" s="86"/>
      <c r="O191" s="86"/>
      <c r="P191" s="86"/>
    </row>
    <row r="192" spans="1:17" ht="13" x14ac:dyDescent="0.3">
      <c r="A192" s="8">
        <v>9</v>
      </c>
      <c r="B192" s="80" t="s">
        <v>25</v>
      </c>
      <c r="C192" s="86">
        <v>3087</v>
      </c>
      <c r="D192" s="86">
        <v>1543.5</v>
      </c>
      <c r="E192" s="95">
        <v>7503.9</v>
      </c>
      <c r="F192" s="86">
        <v>11238</v>
      </c>
      <c r="G192" s="86">
        <v>5619</v>
      </c>
      <c r="H192" s="95">
        <v>27246.3</v>
      </c>
      <c r="I192" s="86">
        <v>5981</v>
      </c>
      <c r="J192" s="86">
        <v>2990.5</v>
      </c>
      <c r="K192" s="95">
        <v>14499.8</v>
      </c>
      <c r="L192" s="86">
        <v>2420</v>
      </c>
      <c r="M192" s="86">
        <v>1210</v>
      </c>
      <c r="N192" s="95">
        <v>5858.9</v>
      </c>
      <c r="O192" s="86">
        <v>5137</v>
      </c>
      <c r="P192" s="86">
        <v>2568.5</v>
      </c>
      <c r="Q192" s="95">
        <v>12437.8</v>
      </c>
    </row>
    <row r="193" spans="1:17" ht="13" x14ac:dyDescent="0.3">
      <c r="A193" s="114" t="s">
        <v>26</v>
      </c>
      <c r="B193" s="114"/>
      <c r="C193" s="73">
        <f t="shared" ref="C193:Q193" si="8">SUM(C180:C192)</f>
        <v>198175</v>
      </c>
      <c r="D193" s="73">
        <f t="shared" si="8"/>
        <v>330773.5</v>
      </c>
      <c r="E193" s="82">
        <f t="shared" si="8"/>
        <v>1592722.7999999996</v>
      </c>
      <c r="F193" s="73">
        <f t="shared" si="8"/>
        <v>409091</v>
      </c>
      <c r="G193" s="73">
        <f t="shared" si="8"/>
        <v>636135</v>
      </c>
      <c r="H193" s="82">
        <f t="shared" si="8"/>
        <v>3059666.6</v>
      </c>
      <c r="I193" s="73">
        <f t="shared" si="8"/>
        <v>264549</v>
      </c>
      <c r="J193" s="73">
        <f t="shared" si="8"/>
        <v>421905.5</v>
      </c>
      <c r="K193" s="82">
        <f t="shared" si="8"/>
        <v>2028867.4000000001</v>
      </c>
      <c r="L193" s="73">
        <f t="shared" si="8"/>
        <v>162386</v>
      </c>
      <c r="M193" s="73">
        <f t="shared" si="8"/>
        <v>275744.5</v>
      </c>
      <c r="N193" s="82">
        <f t="shared" si="8"/>
        <v>1326219.0999999999</v>
      </c>
      <c r="O193" s="73">
        <f t="shared" si="8"/>
        <v>254446</v>
      </c>
      <c r="P193" s="73">
        <f t="shared" si="8"/>
        <v>365204.5</v>
      </c>
      <c r="Q193" s="82">
        <f t="shared" si="8"/>
        <v>1754505.6</v>
      </c>
    </row>
    <row r="195" spans="1:17" ht="13" x14ac:dyDescent="0.3">
      <c r="A195" s="115" t="s">
        <v>2</v>
      </c>
      <c r="B195" s="116"/>
      <c r="C195" s="157" t="s">
        <v>67</v>
      </c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1:17" ht="13" x14ac:dyDescent="0.3">
      <c r="A196" s="115"/>
      <c r="B196" s="116"/>
      <c r="C196" s="140" t="s">
        <v>41</v>
      </c>
      <c r="D196" s="140"/>
      <c r="E196" s="140"/>
      <c r="F196" s="140" t="s">
        <v>8</v>
      </c>
      <c r="G196" s="140"/>
      <c r="H196" s="140"/>
      <c r="I196" s="140" t="s">
        <v>9</v>
      </c>
      <c r="J196" s="140"/>
      <c r="K196" s="140"/>
      <c r="L196" s="140" t="s">
        <v>42</v>
      </c>
      <c r="M196" s="140"/>
      <c r="N196" s="140"/>
      <c r="O196" s="140" t="s">
        <v>43</v>
      </c>
      <c r="P196" s="140"/>
      <c r="Q196" s="140"/>
    </row>
    <row r="197" spans="1:17" ht="13" x14ac:dyDescent="0.3">
      <c r="A197" s="115"/>
      <c r="B197" s="116"/>
      <c r="C197" s="73" t="s">
        <v>10</v>
      </c>
      <c r="D197" s="73" t="s">
        <v>44</v>
      </c>
      <c r="E197" s="8" t="s">
        <v>11</v>
      </c>
      <c r="F197" s="73" t="s">
        <v>10</v>
      </c>
      <c r="G197" s="73" t="s">
        <v>44</v>
      </c>
      <c r="H197" s="8" t="s">
        <v>11</v>
      </c>
      <c r="I197" s="73" t="s">
        <v>10</v>
      </c>
      <c r="J197" s="73" t="s">
        <v>44</v>
      </c>
      <c r="K197" s="8" t="s">
        <v>11</v>
      </c>
      <c r="L197" s="73" t="s">
        <v>10</v>
      </c>
      <c r="M197" s="73" t="s">
        <v>44</v>
      </c>
      <c r="N197" s="8" t="s">
        <v>11</v>
      </c>
      <c r="O197" s="73" t="s">
        <v>10</v>
      </c>
      <c r="P197" s="73" t="s">
        <v>44</v>
      </c>
      <c r="Q197" s="8" t="s">
        <v>11</v>
      </c>
    </row>
    <row r="198" spans="1:17" ht="13" x14ac:dyDescent="0.3">
      <c r="A198" s="8">
        <v>1</v>
      </c>
      <c r="B198" s="74" t="s">
        <v>12</v>
      </c>
      <c r="C198" s="78">
        <v>152954</v>
      </c>
      <c r="D198" s="75">
        <v>152954</v>
      </c>
      <c r="E198" s="12">
        <v>764770</v>
      </c>
      <c r="F198" s="78">
        <v>299758</v>
      </c>
      <c r="G198" s="75">
        <v>299758</v>
      </c>
      <c r="H198" s="12">
        <v>1498790</v>
      </c>
      <c r="I198" s="78">
        <v>197984</v>
      </c>
      <c r="J198" s="75">
        <v>197984</v>
      </c>
      <c r="K198" s="12">
        <v>989920</v>
      </c>
      <c r="L198" s="78">
        <v>124080</v>
      </c>
      <c r="M198" s="75">
        <v>124080</v>
      </c>
      <c r="N198" s="12">
        <v>620400</v>
      </c>
      <c r="O198" s="78">
        <v>212993</v>
      </c>
      <c r="P198" s="75">
        <v>212993</v>
      </c>
      <c r="Q198" s="12">
        <v>1064965</v>
      </c>
    </row>
    <row r="199" spans="1:17" ht="13" x14ac:dyDescent="0.3">
      <c r="A199" s="8">
        <v>2</v>
      </c>
      <c r="B199" s="74" t="s">
        <v>13</v>
      </c>
      <c r="C199" s="78">
        <v>18529</v>
      </c>
      <c r="D199" s="78">
        <v>37058</v>
      </c>
      <c r="E199" s="12">
        <v>185290</v>
      </c>
      <c r="F199" s="78">
        <v>34894</v>
      </c>
      <c r="G199" s="78">
        <v>69788</v>
      </c>
      <c r="H199" s="12">
        <v>348940</v>
      </c>
      <c r="I199" s="78">
        <v>21235</v>
      </c>
      <c r="J199" s="78">
        <v>42470</v>
      </c>
      <c r="K199" s="12">
        <v>212350</v>
      </c>
      <c r="L199" s="78">
        <v>13238</v>
      </c>
      <c r="M199" s="78">
        <v>26476</v>
      </c>
      <c r="N199" s="12">
        <v>132380</v>
      </c>
      <c r="O199" s="78">
        <v>16219</v>
      </c>
      <c r="P199" s="78">
        <v>32438</v>
      </c>
      <c r="Q199" s="12">
        <v>162190</v>
      </c>
    </row>
    <row r="200" spans="1:17" ht="13" x14ac:dyDescent="0.3">
      <c r="A200" s="8">
        <v>3</v>
      </c>
      <c r="B200" s="74" t="s">
        <v>14</v>
      </c>
      <c r="C200" s="78">
        <v>1308</v>
      </c>
      <c r="D200" s="78">
        <v>1962</v>
      </c>
      <c r="E200" s="12">
        <v>9810</v>
      </c>
      <c r="F200" s="78">
        <v>2855</v>
      </c>
      <c r="G200" s="78">
        <v>4282.5</v>
      </c>
      <c r="H200" s="12">
        <v>21412.5</v>
      </c>
      <c r="I200" s="78">
        <v>1707</v>
      </c>
      <c r="J200" s="78">
        <v>2560.5</v>
      </c>
      <c r="K200" s="12">
        <v>12802.5</v>
      </c>
      <c r="L200" s="78">
        <v>1143</v>
      </c>
      <c r="M200" s="78">
        <v>1714.5</v>
      </c>
      <c r="N200" s="12">
        <v>8572.5</v>
      </c>
      <c r="O200" s="78">
        <v>1340</v>
      </c>
      <c r="P200" s="78">
        <v>2010</v>
      </c>
      <c r="Q200" s="12">
        <v>10050</v>
      </c>
    </row>
    <row r="201" spans="1:17" ht="13" x14ac:dyDescent="0.3">
      <c r="A201" s="8">
        <v>4</v>
      </c>
      <c r="B201" s="80" t="s">
        <v>15</v>
      </c>
      <c r="C201" s="78">
        <v>10292</v>
      </c>
      <c r="D201" s="78">
        <v>30876</v>
      </c>
      <c r="E201" s="12">
        <v>154380</v>
      </c>
      <c r="F201" s="78">
        <v>19338</v>
      </c>
      <c r="G201" s="78">
        <v>58014</v>
      </c>
      <c r="H201" s="12">
        <v>290070</v>
      </c>
      <c r="I201" s="78">
        <v>12715</v>
      </c>
      <c r="J201" s="78">
        <v>38145</v>
      </c>
      <c r="K201" s="12">
        <v>190725</v>
      </c>
      <c r="L201" s="78">
        <v>8766</v>
      </c>
      <c r="M201" s="78">
        <v>26298</v>
      </c>
      <c r="N201" s="12">
        <v>131490</v>
      </c>
      <c r="O201" s="78">
        <v>9085</v>
      </c>
      <c r="P201" s="78">
        <v>27255</v>
      </c>
      <c r="Q201" s="12">
        <v>136275</v>
      </c>
    </row>
    <row r="202" spans="1:17" ht="13" x14ac:dyDescent="0.3">
      <c r="A202" s="8">
        <v>5</v>
      </c>
      <c r="B202" s="80" t="s">
        <v>16</v>
      </c>
      <c r="C202" s="78">
        <v>427</v>
      </c>
      <c r="D202" s="78">
        <v>854</v>
      </c>
      <c r="E202" s="12">
        <v>4270</v>
      </c>
      <c r="F202" s="78">
        <v>644</v>
      </c>
      <c r="G202" s="78">
        <v>1288</v>
      </c>
      <c r="H202" s="12">
        <v>6440</v>
      </c>
      <c r="I202" s="78">
        <v>413</v>
      </c>
      <c r="J202" s="78">
        <v>826</v>
      </c>
      <c r="K202" s="12">
        <v>4130</v>
      </c>
      <c r="L202" s="78">
        <v>282</v>
      </c>
      <c r="M202" s="78">
        <v>564</v>
      </c>
      <c r="N202" s="12">
        <v>2820</v>
      </c>
      <c r="O202" s="78">
        <v>308</v>
      </c>
      <c r="P202" s="78">
        <v>616</v>
      </c>
      <c r="Q202" s="12">
        <v>3080</v>
      </c>
    </row>
    <row r="203" spans="1:17" ht="13" x14ac:dyDescent="0.3">
      <c r="A203" s="8">
        <v>6</v>
      </c>
      <c r="B203" s="80" t="s">
        <v>17</v>
      </c>
      <c r="C203" s="78">
        <v>7165</v>
      </c>
      <c r="D203" s="78">
        <v>28660</v>
      </c>
      <c r="E203" s="12">
        <v>143300</v>
      </c>
      <c r="F203" s="78">
        <v>11870</v>
      </c>
      <c r="G203" s="78">
        <v>47480</v>
      </c>
      <c r="H203" s="12">
        <v>237400</v>
      </c>
      <c r="I203" s="78">
        <v>8158</v>
      </c>
      <c r="J203" s="78">
        <v>32632</v>
      </c>
      <c r="K203" s="12">
        <v>163160</v>
      </c>
      <c r="L203" s="78">
        <v>6393</v>
      </c>
      <c r="M203" s="78">
        <v>25572</v>
      </c>
      <c r="N203" s="12">
        <v>127860</v>
      </c>
      <c r="O203" s="78">
        <v>6417</v>
      </c>
      <c r="P203" s="78">
        <v>25668</v>
      </c>
      <c r="Q203" s="12">
        <v>128340</v>
      </c>
    </row>
    <row r="204" spans="1:17" ht="13" x14ac:dyDescent="0.3">
      <c r="A204" s="8">
        <v>7</v>
      </c>
      <c r="B204" s="81" t="s">
        <v>18</v>
      </c>
      <c r="C204" s="78">
        <v>3767</v>
      </c>
      <c r="D204" s="78">
        <v>18835</v>
      </c>
      <c r="E204" s="12">
        <v>94175</v>
      </c>
      <c r="F204" s="78">
        <v>5789</v>
      </c>
      <c r="G204" s="78">
        <v>28945</v>
      </c>
      <c r="H204" s="12">
        <v>144725</v>
      </c>
      <c r="I204" s="78">
        <v>3515</v>
      </c>
      <c r="J204" s="78">
        <v>17575</v>
      </c>
      <c r="K204" s="12">
        <v>87875</v>
      </c>
      <c r="L204" s="78">
        <v>2911</v>
      </c>
      <c r="M204" s="78">
        <v>14555</v>
      </c>
      <c r="N204" s="12">
        <v>72775</v>
      </c>
      <c r="O204" s="78">
        <v>2813</v>
      </c>
      <c r="P204" s="78">
        <v>14065</v>
      </c>
      <c r="Q204" s="12">
        <v>70325</v>
      </c>
    </row>
    <row r="205" spans="1:17" ht="13" x14ac:dyDescent="0.3">
      <c r="A205" s="8">
        <v>8</v>
      </c>
      <c r="B205" s="81" t="s">
        <v>18</v>
      </c>
      <c r="C205" s="78">
        <v>6603</v>
      </c>
      <c r="D205" s="78">
        <v>39618</v>
      </c>
      <c r="E205" s="12">
        <v>198090</v>
      </c>
      <c r="F205" s="78">
        <v>11064</v>
      </c>
      <c r="G205" s="78">
        <v>66384</v>
      </c>
      <c r="H205" s="12">
        <v>331920</v>
      </c>
      <c r="I205" s="78">
        <v>7253</v>
      </c>
      <c r="J205" s="78">
        <v>43518</v>
      </c>
      <c r="K205" s="12">
        <v>217590</v>
      </c>
      <c r="L205" s="78">
        <v>5709</v>
      </c>
      <c r="M205" s="78">
        <v>34254</v>
      </c>
      <c r="N205" s="12">
        <v>171270</v>
      </c>
      <c r="O205" s="78">
        <v>5204</v>
      </c>
      <c r="P205" s="78">
        <v>31224</v>
      </c>
      <c r="Q205" s="12">
        <v>156120</v>
      </c>
    </row>
    <row r="206" spans="1:17" ht="13" x14ac:dyDescent="0.3">
      <c r="A206" s="8" t="s">
        <v>19</v>
      </c>
      <c r="B206" s="80" t="s">
        <v>18</v>
      </c>
      <c r="C206" s="78">
        <v>2591</v>
      </c>
      <c r="D206" s="78">
        <v>18137</v>
      </c>
      <c r="E206" s="12">
        <v>90685</v>
      </c>
      <c r="F206" s="78">
        <v>3823</v>
      </c>
      <c r="G206" s="78">
        <v>26761</v>
      </c>
      <c r="H206" s="12">
        <v>133805</v>
      </c>
      <c r="I206" s="78">
        <v>3673</v>
      </c>
      <c r="J206" s="78">
        <v>25711</v>
      </c>
      <c r="K206" s="12">
        <v>128555</v>
      </c>
      <c r="L206" s="78">
        <v>2832</v>
      </c>
      <c r="M206" s="78">
        <v>19824</v>
      </c>
      <c r="N206" s="12">
        <v>99120</v>
      </c>
      <c r="O206" s="78">
        <v>2601</v>
      </c>
      <c r="P206" s="78">
        <v>18207</v>
      </c>
      <c r="Q206" s="12">
        <v>91035</v>
      </c>
    </row>
    <row r="207" spans="1:17" ht="13" x14ac:dyDescent="0.3">
      <c r="A207" s="8" t="s">
        <v>20</v>
      </c>
      <c r="B207" s="80" t="s">
        <v>18</v>
      </c>
      <c r="C207" s="78">
        <v>5</v>
      </c>
      <c r="D207" s="78">
        <v>40</v>
      </c>
      <c r="E207" s="12">
        <v>200</v>
      </c>
      <c r="F207" s="78">
        <v>8</v>
      </c>
      <c r="G207" s="78">
        <v>64</v>
      </c>
      <c r="H207" s="12">
        <v>320</v>
      </c>
      <c r="I207" s="78">
        <v>23</v>
      </c>
      <c r="J207" s="78">
        <v>184</v>
      </c>
      <c r="K207" s="12">
        <v>920</v>
      </c>
      <c r="L207" s="78">
        <v>1</v>
      </c>
      <c r="M207" s="78">
        <v>8</v>
      </c>
      <c r="N207" s="12">
        <v>40</v>
      </c>
      <c r="O207" s="78">
        <v>5</v>
      </c>
      <c r="P207" s="78">
        <v>40</v>
      </c>
      <c r="Q207" s="12">
        <v>200</v>
      </c>
    </row>
    <row r="208" spans="1:17" ht="13" x14ac:dyDescent="0.3">
      <c r="A208" s="8" t="s">
        <v>21</v>
      </c>
      <c r="B208" s="80" t="s">
        <v>18</v>
      </c>
      <c r="C208" s="78">
        <v>138</v>
      </c>
      <c r="D208" s="78">
        <v>1242</v>
      </c>
      <c r="E208" s="12">
        <v>6210</v>
      </c>
      <c r="F208" s="78">
        <v>924</v>
      </c>
      <c r="G208" s="78">
        <v>8316</v>
      </c>
      <c r="H208" s="12">
        <v>41580</v>
      </c>
      <c r="I208" s="78">
        <v>383</v>
      </c>
      <c r="J208" s="78">
        <v>3447</v>
      </c>
      <c r="K208" s="12">
        <v>17235</v>
      </c>
      <c r="L208" s="78">
        <v>135</v>
      </c>
      <c r="M208" s="78">
        <v>1215</v>
      </c>
      <c r="N208" s="12">
        <v>6075</v>
      </c>
      <c r="O208" s="78">
        <v>90</v>
      </c>
      <c r="P208" s="78">
        <v>810</v>
      </c>
      <c r="Q208" s="12">
        <v>4050</v>
      </c>
    </row>
    <row r="209" spans="1:17" ht="13" x14ac:dyDescent="0.3">
      <c r="A209" s="8" t="s">
        <v>57</v>
      </c>
      <c r="B209" s="80" t="s">
        <v>24</v>
      </c>
      <c r="C209" s="86"/>
      <c r="D209" s="86"/>
      <c r="E209" s="98"/>
      <c r="F209" s="86"/>
      <c r="G209" s="86"/>
      <c r="H209" s="98"/>
      <c r="I209" s="86"/>
      <c r="J209" s="86"/>
      <c r="K209" s="98"/>
      <c r="L209" s="86"/>
      <c r="M209" s="86"/>
      <c r="N209" s="98"/>
      <c r="O209" s="86"/>
      <c r="P209" s="86"/>
      <c r="Q209" s="98"/>
    </row>
    <row r="210" spans="1:17" ht="13" x14ac:dyDescent="0.3">
      <c r="A210" s="8">
        <v>9</v>
      </c>
      <c r="B210" s="80" t="s">
        <v>25</v>
      </c>
      <c r="C210" s="86">
        <v>3228</v>
      </c>
      <c r="D210" s="86">
        <v>1614</v>
      </c>
      <c r="E210" s="99">
        <v>8070</v>
      </c>
      <c r="F210" s="86">
        <v>11099</v>
      </c>
      <c r="G210" s="86">
        <v>5549.5</v>
      </c>
      <c r="H210" s="98">
        <v>27747.5</v>
      </c>
      <c r="I210" s="86">
        <v>6128</v>
      </c>
      <c r="J210" s="86">
        <v>3064</v>
      </c>
      <c r="K210" s="98">
        <v>15320</v>
      </c>
      <c r="L210" s="86">
        <v>2635</v>
      </c>
      <c r="M210" s="86">
        <v>1317.5</v>
      </c>
      <c r="N210" s="98">
        <v>6587.5</v>
      </c>
      <c r="O210" s="86">
        <v>5374</v>
      </c>
      <c r="P210" s="86">
        <v>2687</v>
      </c>
      <c r="Q210" s="98">
        <v>13435</v>
      </c>
    </row>
    <row r="211" spans="1:17" ht="13" x14ac:dyDescent="0.3">
      <c r="A211" s="114" t="s">
        <v>26</v>
      </c>
      <c r="B211" s="114"/>
      <c r="C211" s="73">
        <f t="shared" ref="C211:Q211" si="9">SUM(C198:C210)</f>
        <v>207007</v>
      </c>
      <c r="D211" s="73">
        <f t="shared" si="9"/>
        <v>331850</v>
      </c>
      <c r="E211" s="82">
        <f>SUM(E198:E210)</f>
        <v>1659250</v>
      </c>
      <c r="F211" s="73">
        <f t="shared" si="9"/>
        <v>402066</v>
      </c>
      <c r="G211" s="73">
        <f t="shared" si="9"/>
        <v>616630</v>
      </c>
      <c r="H211" s="82">
        <f t="shared" si="9"/>
        <v>3083150</v>
      </c>
      <c r="I211" s="73">
        <f t="shared" si="9"/>
        <v>263187</v>
      </c>
      <c r="J211" s="73">
        <f t="shared" si="9"/>
        <v>408116.5</v>
      </c>
      <c r="K211" s="82">
        <f t="shared" si="9"/>
        <v>2040582.5</v>
      </c>
      <c r="L211" s="73">
        <f t="shared" si="9"/>
        <v>168125</v>
      </c>
      <c r="M211" s="73">
        <f t="shared" si="9"/>
        <v>275878</v>
      </c>
      <c r="N211" s="82">
        <f t="shared" si="9"/>
        <v>1379390</v>
      </c>
      <c r="O211" s="73">
        <f t="shared" si="9"/>
        <v>262449</v>
      </c>
      <c r="P211" s="73">
        <f t="shared" si="9"/>
        <v>368013</v>
      </c>
      <c r="Q211" s="82">
        <f t="shared" si="9"/>
        <v>1840065</v>
      </c>
    </row>
    <row r="213" spans="1:17" ht="13" x14ac:dyDescent="0.3">
      <c r="A213" s="115" t="s">
        <v>2</v>
      </c>
      <c r="B213" s="116"/>
      <c r="C213" s="157" t="s">
        <v>68</v>
      </c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1:17" ht="13" x14ac:dyDescent="0.3">
      <c r="A214" s="115"/>
      <c r="B214" s="116"/>
      <c r="C214" s="140" t="s">
        <v>41</v>
      </c>
      <c r="D214" s="140"/>
      <c r="E214" s="140"/>
      <c r="F214" s="140" t="s">
        <v>8</v>
      </c>
      <c r="G214" s="140"/>
      <c r="H214" s="140"/>
      <c r="I214" s="140" t="s">
        <v>9</v>
      </c>
      <c r="J214" s="140"/>
      <c r="K214" s="140"/>
      <c r="L214" s="140" t="s">
        <v>42</v>
      </c>
      <c r="M214" s="140"/>
      <c r="N214" s="140"/>
      <c r="O214" s="140" t="s">
        <v>43</v>
      </c>
      <c r="P214" s="140"/>
      <c r="Q214" s="140"/>
    </row>
    <row r="215" spans="1:17" ht="13" x14ac:dyDescent="0.3">
      <c r="A215" s="115"/>
      <c r="B215" s="116"/>
      <c r="C215" s="73" t="s">
        <v>10</v>
      </c>
      <c r="D215" s="73" t="s">
        <v>44</v>
      </c>
      <c r="E215" s="8" t="s">
        <v>11</v>
      </c>
      <c r="F215" s="73" t="s">
        <v>10</v>
      </c>
      <c r="G215" s="73" t="s">
        <v>44</v>
      </c>
      <c r="H215" s="8" t="s">
        <v>11</v>
      </c>
      <c r="I215" s="73" t="s">
        <v>10</v>
      </c>
      <c r="J215" s="73" t="s">
        <v>44</v>
      </c>
      <c r="K215" s="8" t="s">
        <v>11</v>
      </c>
      <c r="L215" s="73" t="s">
        <v>10</v>
      </c>
      <c r="M215" s="73" t="s">
        <v>44</v>
      </c>
      <c r="N215" s="8" t="s">
        <v>11</v>
      </c>
      <c r="O215" s="73" t="s">
        <v>10</v>
      </c>
      <c r="P215" s="73" t="s">
        <v>44</v>
      </c>
      <c r="Q215" s="8" t="s">
        <v>11</v>
      </c>
    </row>
    <row r="216" spans="1:17" ht="13" x14ac:dyDescent="0.3">
      <c r="A216" s="8">
        <v>1</v>
      </c>
      <c r="B216" s="100" t="s">
        <v>12</v>
      </c>
      <c r="C216" s="79">
        <v>169887</v>
      </c>
      <c r="D216" s="77">
        <v>169887</v>
      </c>
      <c r="E216" s="36">
        <v>849435</v>
      </c>
      <c r="F216" s="79">
        <v>315358</v>
      </c>
      <c r="G216" s="77">
        <v>315358</v>
      </c>
      <c r="H216" s="36">
        <v>1576790</v>
      </c>
      <c r="I216" s="79">
        <v>217496</v>
      </c>
      <c r="J216" s="77">
        <v>217496</v>
      </c>
      <c r="K216" s="36">
        <v>1087480</v>
      </c>
      <c r="L216" s="79">
        <v>138294</v>
      </c>
      <c r="M216" s="77">
        <v>138294</v>
      </c>
      <c r="N216" s="36">
        <v>691470</v>
      </c>
      <c r="O216" s="79">
        <v>227500</v>
      </c>
      <c r="P216" s="77">
        <v>227500</v>
      </c>
      <c r="Q216" s="36">
        <v>1137500</v>
      </c>
    </row>
    <row r="217" spans="1:17" ht="13" x14ac:dyDescent="0.3">
      <c r="A217" s="8">
        <v>2</v>
      </c>
      <c r="B217" s="100" t="s">
        <v>13</v>
      </c>
      <c r="C217" s="79">
        <v>17888</v>
      </c>
      <c r="D217" s="79">
        <v>35776</v>
      </c>
      <c r="E217" s="36">
        <v>178880</v>
      </c>
      <c r="F217" s="79">
        <v>33460</v>
      </c>
      <c r="G217" s="79">
        <v>66920</v>
      </c>
      <c r="H217" s="36">
        <v>334600</v>
      </c>
      <c r="I217" s="79">
        <v>21567</v>
      </c>
      <c r="J217" s="79">
        <v>43134</v>
      </c>
      <c r="K217" s="36">
        <v>215670</v>
      </c>
      <c r="L217" s="79">
        <v>13155</v>
      </c>
      <c r="M217" s="79">
        <v>26310</v>
      </c>
      <c r="N217" s="36">
        <v>131550</v>
      </c>
      <c r="O217" s="79">
        <v>15990</v>
      </c>
      <c r="P217" s="79">
        <v>31980</v>
      </c>
      <c r="Q217" s="36">
        <v>159900</v>
      </c>
    </row>
    <row r="218" spans="1:17" ht="13" x14ac:dyDescent="0.3">
      <c r="A218" s="8">
        <v>3</v>
      </c>
      <c r="B218" s="100" t="s">
        <v>14</v>
      </c>
      <c r="C218" s="79">
        <v>1360</v>
      </c>
      <c r="D218" s="79">
        <v>2040</v>
      </c>
      <c r="E218" s="36">
        <v>10200</v>
      </c>
      <c r="F218" s="79">
        <v>2615</v>
      </c>
      <c r="G218" s="79">
        <v>3922.5</v>
      </c>
      <c r="H218" s="36">
        <v>19612.5</v>
      </c>
      <c r="I218" s="79">
        <v>1657</v>
      </c>
      <c r="J218" s="79">
        <v>2485.5</v>
      </c>
      <c r="K218" s="36">
        <v>12427.5</v>
      </c>
      <c r="L218" s="79">
        <v>1179</v>
      </c>
      <c r="M218" s="79">
        <v>1768.5</v>
      </c>
      <c r="N218" s="36">
        <v>8842.5</v>
      </c>
      <c r="O218" s="79">
        <v>1440</v>
      </c>
      <c r="P218" s="79">
        <v>2160</v>
      </c>
      <c r="Q218" s="36">
        <v>10800</v>
      </c>
    </row>
    <row r="219" spans="1:17" ht="13" x14ac:dyDescent="0.3">
      <c r="A219" s="8">
        <v>4</v>
      </c>
      <c r="B219" s="101" t="s">
        <v>15</v>
      </c>
      <c r="C219" s="79">
        <v>10009</v>
      </c>
      <c r="D219" s="79">
        <v>30027</v>
      </c>
      <c r="E219" s="36">
        <v>150135</v>
      </c>
      <c r="F219" s="79">
        <v>19106</v>
      </c>
      <c r="G219" s="79">
        <v>57318</v>
      </c>
      <c r="H219" s="36">
        <v>286590</v>
      </c>
      <c r="I219" s="79">
        <v>12868</v>
      </c>
      <c r="J219" s="79">
        <v>38604</v>
      </c>
      <c r="K219" s="36">
        <v>193020</v>
      </c>
      <c r="L219" s="79">
        <v>8662</v>
      </c>
      <c r="M219" s="79">
        <v>25986</v>
      </c>
      <c r="N219" s="36">
        <v>129930</v>
      </c>
      <c r="O219" s="79">
        <v>9007</v>
      </c>
      <c r="P219" s="79">
        <v>27021</v>
      </c>
      <c r="Q219" s="36">
        <v>135105</v>
      </c>
    </row>
    <row r="220" spans="1:17" ht="13" x14ac:dyDescent="0.3">
      <c r="A220" s="8">
        <v>5</v>
      </c>
      <c r="B220" s="101" t="s">
        <v>16</v>
      </c>
      <c r="C220" s="79">
        <v>427</v>
      </c>
      <c r="D220" s="79">
        <v>854</v>
      </c>
      <c r="E220" s="36">
        <v>4270</v>
      </c>
      <c r="F220" s="79">
        <v>633</v>
      </c>
      <c r="G220" s="79">
        <v>1266</v>
      </c>
      <c r="H220" s="36">
        <v>6330</v>
      </c>
      <c r="I220" s="79">
        <v>438</v>
      </c>
      <c r="J220" s="79">
        <v>876</v>
      </c>
      <c r="K220" s="36">
        <v>4380</v>
      </c>
      <c r="L220" s="79">
        <v>316</v>
      </c>
      <c r="M220" s="79">
        <v>632</v>
      </c>
      <c r="N220" s="36">
        <v>3160</v>
      </c>
      <c r="O220" s="79">
        <v>416</v>
      </c>
      <c r="P220" s="79">
        <v>832</v>
      </c>
      <c r="Q220" s="36">
        <v>4160</v>
      </c>
    </row>
    <row r="221" spans="1:17" ht="13" x14ac:dyDescent="0.3">
      <c r="A221" s="8">
        <v>6</v>
      </c>
      <c r="B221" s="101" t="s">
        <v>17</v>
      </c>
      <c r="C221" s="79">
        <v>6629</v>
      </c>
      <c r="D221" s="79">
        <v>26516</v>
      </c>
      <c r="E221" s="36">
        <v>132580</v>
      </c>
      <c r="F221" s="79">
        <v>11358</v>
      </c>
      <c r="G221" s="79">
        <v>45432</v>
      </c>
      <c r="H221" s="36">
        <v>227160</v>
      </c>
      <c r="I221" s="79">
        <v>8204</v>
      </c>
      <c r="J221" s="79">
        <v>32816</v>
      </c>
      <c r="K221" s="36">
        <v>164080</v>
      </c>
      <c r="L221" s="79">
        <v>5997</v>
      </c>
      <c r="M221" s="79">
        <v>23988</v>
      </c>
      <c r="N221" s="36">
        <v>119940</v>
      </c>
      <c r="O221" s="79">
        <v>5800</v>
      </c>
      <c r="P221" s="79">
        <v>23200</v>
      </c>
      <c r="Q221" s="36">
        <v>116000</v>
      </c>
    </row>
    <row r="222" spans="1:17" ht="13" x14ac:dyDescent="0.3">
      <c r="A222" s="8">
        <v>7</v>
      </c>
      <c r="B222" s="102" t="s">
        <v>18</v>
      </c>
      <c r="C222" s="79">
        <v>3255</v>
      </c>
      <c r="D222" s="79">
        <v>16275</v>
      </c>
      <c r="E222" s="36">
        <v>81375</v>
      </c>
      <c r="F222" s="79">
        <v>5343</v>
      </c>
      <c r="G222" s="79">
        <v>26715</v>
      </c>
      <c r="H222" s="36">
        <v>133575</v>
      </c>
      <c r="I222" s="79">
        <v>3214</v>
      </c>
      <c r="J222" s="79">
        <v>16070</v>
      </c>
      <c r="K222" s="36">
        <v>80350</v>
      </c>
      <c r="L222" s="79">
        <v>2585</v>
      </c>
      <c r="M222" s="79">
        <v>12925</v>
      </c>
      <c r="N222" s="36">
        <v>64625</v>
      </c>
      <c r="O222" s="79">
        <v>2504</v>
      </c>
      <c r="P222" s="79">
        <v>12520</v>
      </c>
      <c r="Q222" s="36">
        <v>62600</v>
      </c>
    </row>
    <row r="223" spans="1:17" ht="13" x14ac:dyDescent="0.3">
      <c r="A223" s="8">
        <v>8</v>
      </c>
      <c r="B223" s="102" t="s">
        <v>18</v>
      </c>
      <c r="C223" s="79">
        <v>5948</v>
      </c>
      <c r="D223" s="79">
        <v>35688</v>
      </c>
      <c r="E223" s="36">
        <v>178440</v>
      </c>
      <c r="F223" s="79">
        <v>10521</v>
      </c>
      <c r="G223" s="79">
        <v>63126</v>
      </c>
      <c r="H223" s="36">
        <v>315630</v>
      </c>
      <c r="I223" s="79">
        <v>6460</v>
      </c>
      <c r="J223" s="79">
        <v>38760</v>
      </c>
      <c r="K223" s="36">
        <v>193800</v>
      </c>
      <c r="L223" s="79">
        <v>5064</v>
      </c>
      <c r="M223" s="79">
        <v>30384</v>
      </c>
      <c r="N223" s="36">
        <v>151920</v>
      </c>
      <c r="O223" s="79">
        <v>4606</v>
      </c>
      <c r="P223" s="79">
        <v>27636</v>
      </c>
      <c r="Q223" s="36">
        <v>138180</v>
      </c>
    </row>
    <row r="224" spans="1:17" ht="13" x14ac:dyDescent="0.3">
      <c r="A224" s="8" t="s">
        <v>19</v>
      </c>
      <c r="B224" s="101" t="s">
        <v>18</v>
      </c>
      <c r="C224" s="79">
        <v>2155</v>
      </c>
      <c r="D224" s="79">
        <v>15085</v>
      </c>
      <c r="E224" s="36">
        <v>75425</v>
      </c>
      <c r="F224" s="79">
        <v>3365</v>
      </c>
      <c r="G224" s="79">
        <v>23555</v>
      </c>
      <c r="H224" s="36">
        <v>117775</v>
      </c>
      <c r="I224" s="79">
        <v>3199</v>
      </c>
      <c r="J224" s="79">
        <v>22393</v>
      </c>
      <c r="K224" s="36">
        <v>111965</v>
      </c>
      <c r="L224" s="79">
        <v>2357</v>
      </c>
      <c r="M224" s="79">
        <v>16499</v>
      </c>
      <c r="N224" s="36">
        <v>82495</v>
      </c>
      <c r="O224" s="79">
        <v>2195</v>
      </c>
      <c r="P224" s="79">
        <v>15365</v>
      </c>
      <c r="Q224" s="36">
        <v>76825</v>
      </c>
    </row>
    <row r="225" spans="1:17" ht="13" x14ac:dyDescent="0.3">
      <c r="A225" s="8" t="s">
        <v>20</v>
      </c>
      <c r="B225" s="101" t="s">
        <v>18</v>
      </c>
      <c r="C225" s="79">
        <v>3</v>
      </c>
      <c r="D225" s="79">
        <v>24</v>
      </c>
      <c r="E225" s="36">
        <v>120</v>
      </c>
      <c r="F225" s="79">
        <v>7</v>
      </c>
      <c r="G225" s="79">
        <v>56</v>
      </c>
      <c r="H225" s="36">
        <v>280</v>
      </c>
      <c r="I225" s="79">
        <v>6</v>
      </c>
      <c r="J225" s="79">
        <v>48</v>
      </c>
      <c r="K225" s="36">
        <v>240</v>
      </c>
      <c r="L225" s="79">
        <v>3</v>
      </c>
      <c r="M225" s="79">
        <v>24</v>
      </c>
      <c r="N225" s="36">
        <v>120</v>
      </c>
      <c r="O225" s="79">
        <v>4</v>
      </c>
      <c r="P225" s="79">
        <v>32</v>
      </c>
      <c r="Q225" s="36">
        <v>160</v>
      </c>
    </row>
    <row r="226" spans="1:17" ht="13" x14ac:dyDescent="0.3">
      <c r="A226" s="8" t="s">
        <v>21</v>
      </c>
      <c r="B226" s="101" t="s">
        <v>18</v>
      </c>
      <c r="C226" s="79">
        <v>139</v>
      </c>
      <c r="D226" s="79">
        <v>1251</v>
      </c>
      <c r="E226" s="36">
        <v>6255</v>
      </c>
      <c r="F226" s="79">
        <v>1304</v>
      </c>
      <c r="G226" s="79">
        <v>11736</v>
      </c>
      <c r="H226" s="36">
        <v>58680</v>
      </c>
      <c r="I226" s="79">
        <v>423</v>
      </c>
      <c r="J226" s="79">
        <v>3807</v>
      </c>
      <c r="K226" s="36">
        <v>19035</v>
      </c>
      <c r="L226" s="79">
        <v>100</v>
      </c>
      <c r="M226" s="79">
        <v>900</v>
      </c>
      <c r="N226" s="36">
        <v>4500</v>
      </c>
      <c r="O226" s="79">
        <v>75</v>
      </c>
      <c r="P226" s="79">
        <v>675</v>
      </c>
      <c r="Q226" s="36">
        <v>3375</v>
      </c>
    </row>
    <row r="227" spans="1:17" ht="13" x14ac:dyDescent="0.3">
      <c r="A227" s="8" t="s">
        <v>57</v>
      </c>
      <c r="B227" s="101" t="s">
        <v>24</v>
      </c>
      <c r="C227" s="103"/>
      <c r="D227" s="103"/>
      <c r="E227" s="104"/>
      <c r="F227" s="103"/>
      <c r="G227" s="103"/>
      <c r="H227" s="36"/>
      <c r="I227" s="103"/>
      <c r="J227" s="103"/>
      <c r="K227" s="104"/>
      <c r="L227" s="103"/>
      <c r="M227" s="103"/>
      <c r="N227" s="104"/>
      <c r="O227" s="103"/>
      <c r="P227" s="103"/>
      <c r="Q227" s="104"/>
    </row>
    <row r="228" spans="1:17" ht="13" x14ac:dyDescent="0.3">
      <c r="A228" s="8">
        <v>9</v>
      </c>
      <c r="B228" s="101" t="s">
        <v>25</v>
      </c>
      <c r="C228" s="103">
        <v>3076</v>
      </c>
      <c r="D228" s="103">
        <v>1538</v>
      </c>
      <c r="E228" s="104">
        <v>7690</v>
      </c>
      <c r="F228" s="103">
        <v>10776</v>
      </c>
      <c r="G228" s="103">
        <v>5388</v>
      </c>
      <c r="H228" s="36">
        <v>26940</v>
      </c>
      <c r="I228" s="103">
        <v>6261</v>
      </c>
      <c r="J228" s="103">
        <v>3130.5</v>
      </c>
      <c r="K228" s="104">
        <v>15652.5</v>
      </c>
      <c r="L228" s="103">
        <v>2717</v>
      </c>
      <c r="M228" s="103">
        <v>1358.5</v>
      </c>
      <c r="N228" s="104">
        <v>6792.5</v>
      </c>
      <c r="O228" s="103">
        <v>5574</v>
      </c>
      <c r="P228" s="103">
        <v>2787</v>
      </c>
      <c r="Q228" s="104">
        <v>13935</v>
      </c>
    </row>
    <row r="229" spans="1:17" ht="13" x14ac:dyDescent="0.3">
      <c r="A229" s="114" t="s">
        <v>26</v>
      </c>
      <c r="B229" s="114"/>
      <c r="C229" s="73">
        <f t="shared" ref="C229:Q229" si="10">SUM(C216:C228)</f>
        <v>220776</v>
      </c>
      <c r="D229" s="73">
        <f t="shared" si="10"/>
        <v>334961</v>
      </c>
      <c r="E229" s="82">
        <f t="shared" si="10"/>
        <v>1674805</v>
      </c>
      <c r="F229" s="73">
        <f t="shared" si="10"/>
        <v>413846</v>
      </c>
      <c r="G229" s="73">
        <f t="shared" si="10"/>
        <v>620792.5</v>
      </c>
      <c r="H229" s="82">
        <f t="shared" si="10"/>
        <v>3103962.5</v>
      </c>
      <c r="I229" s="73">
        <f t="shared" si="10"/>
        <v>281793</v>
      </c>
      <c r="J229" s="73">
        <f t="shared" si="10"/>
        <v>419620</v>
      </c>
      <c r="K229" s="82">
        <f t="shared" si="10"/>
        <v>2098100</v>
      </c>
      <c r="L229" s="73">
        <f t="shared" si="10"/>
        <v>180429</v>
      </c>
      <c r="M229" s="73">
        <f t="shared" si="10"/>
        <v>279069</v>
      </c>
      <c r="N229" s="82">
        <f t="shared" si="10"/>
        <v>1395345</v>
      </c>
      <c r="O229" s="73">
        <f t="shared" si="10"/>
        <v>275111</v>
      </c>
      <c r="P229" s="73">
        <f t="shared" si="10"/>
        <v>371708</v>
      </c>
      <c r="Q229" s="82">
        <f t="shared" si="10"/>
        <v>1858540</v>
      </c>
    </row>
  </sheetData>
  <mergeCells count="97">
    <mergeCell ref="A229:B229"/>
    <mergeCell ref="A211:B211"/>
    <mergeCell ref="A213:B215"/>
    <mergeCell ref="C213:Q213"/>
    <mergeCell ref="C214:E214"/>
    <mergeCell ref="F214:H214"/>
    <mergeCell ref="I214:K214"/>
    <mergeCell ref="L214:N214"/>
    <mergeCell ref="O214:Q214"/>
    <mergeCell ref="A193:B193"/>
    <mergeCell ref="A195:B197"/>
    <mergeCell ref="C195:Q195"/>
    <mergeCell ref="C196:E196"/>
    <mergeCell ref="F196:H196"/>
    <mergeCell ref="I196:K196"/>
    <mergeCell ref="L196:N196"/>
    <mergeCell ref="O196:Q196"/>
    <mergeCell ref="A175:B175"/>
    <mergeCell ref="A177:B179"/>
    <mergeCell ref="C177:Q177"/>
    <mergeCell ref="C178:E178"/>
    <mergeCell ref="F178:H178"/>
    <mergeCell ref="I178:K178"/>
    <mergeCell ref="L178:N178"/>
    <mergeCell ref="O178:Q178"/>
    <mergeCell ref="A156:B156"/>
    <mergeCell ref="A159:B161"/>
    <mergeCell ref="C159:Q159"/>
    <mergeCell ref="C160:E160"/>
    <mergeCell ref="F160:H160"/>
    <mergeCell ref="I160:K160"/>
    <mergeCell ref="L160:N160"/>
    <mergeCell ref="O160:Q160"/>
    <mergeCell ref="A138:B138"/>
    <mergeCell ref="A140:B142"/>
    <mergeCell ref="C140:Q140"/>
    <mergeCell ref="C141:E141"/>
    <mergeCell ref="F141:H141"/>
    <mergeCell ref="I141:K141"/>
    <mergeCell ref="L141:N141"/>
    <mergeCell ref="O141:Q141"/>
    <mergeCell ref="A120:B120"/>
    <mergeCell ref="A122:B124"/>
    <mergeCell ref="C122:Q122"/>
    <mergeCell ref="C123:E123"/>
    <mergeCell ref="F123:H123"/>
    <mergeCell ref="I123:K123"/>
    <mergeCell ref="L123:N123"/>
    <mergeCell ref="O123:Q123"/>
    <mergeCell ref="A102:B102"/>
    <mergeCell ref="A104:B106"/>
    <mergeCell ref="C104:Q104"/>
    <mergeCell ref="C105:E105"/>
    <mergeCell ref="F105:H105"/>
    <mergeCell ref="I105:K105"/>
    <mergeCell ref="L105:N105"/>
    <mergeCell ref="O105:Q105"/>
    <mergeCell ref="A84:B84"/>
    <mergeCell ref="A86:B88"/>
    <mergeCell ref="C86:Q86"/>
    <mergeCell ref="C87:E87"/>
    <mergeCell ref="F87:H87"/>
    <mergeCell ref="I87:K87"/>
    <mergeCell ref="L87:N87"/>
    <mergeCell ref="O87:Q87"/>
    <mergeCell ref="A66:B66"/>
    <mergeCell ref="A68:B70"/>
    <mergeCell ref="C68:Q68"/>
    <mergeCell ref="C69:E69"/>
    <mergeCell ref="F69:H69"/>
    <mergeCell ref="I69:K69"/>
    <mergeCell ref="L69:N69"/>
    <mergeCell ref="O69:Q69"/>
    <mergeCell ref="A47:B47"/>
    <mergeCell ref="A50:B52"/>
    <mergeCell ref="C50:Q50"/>
    <mergeCell ref="C51:E51"/>
    <mergeCell ref="F51:H51"/>
    <mergeCell ref="I51:K51"/>
    <mergeCell ref="L51:N51"/>
    <mergeCell ref="O51:Q51"/>
    <mergeCell ref="A28:B28"/>
    <mergeCell ref="A31:B33"/>
    <mergeCell ref="C31:Q31"/>
    <mergeCell ref="C32:E32"/>
    <mergeCell ref="F32:H32"/>
    <mergeCell ref="I32:K32"/>
    <mergeCell ref="L32:N32"/>
    <mergeCell ref="O32:Q32"/>
    <mergeCell ref="A7:B7"/>
    <mergeCell ref="A12:B14"/>
    <mergeCell ref="C12:Q12"/>
    <mergeCell ref="C13:E13"/>
    <mergeCell ref="F13:H13"/>
    <mergeCell ref="I13:K13"/>
    <mergeCell ref="L13:N13"/>
    <mergeCell ref="O13:Q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1CCE-AECD-4951-B50C-E30CDF898FDC}">
  <sheetPr>
    <pageSetUpPr fitToPage="1"/>
  </sheetPr>
  <dimension ref="A1:AA217"/>
  <sheetViews>
    <sheetView showGridLines="0" zoomScale="90" zoomScaleNormal="90" zoomScaleSheetLayoutView="75" workbookViewId="0">
      <pane xSplit="2" ySplit="11" topLeftCell="G12" activePane="bottomRight" state="frozen"/>
      <selection pane="topRight" activeCell="C1" sqref="C1"/>
      <selection pane="bottomLeft" activeCell="A12" sqref="A12"/>
      <selection pane="bottomRight" activeCell="A202" sqref="A202:B204"/>
    </sheetView>
  </sheetViews>
  <sheetFormatPr defaultColWidth="9.1796875" defaultRowHeight="12.5" x14ac:dyDescent="0.25"/>
  <cols>
    <col min="1" max="1" width="5.54296875" style="53" customWidth="1"/>
    <col min="2" max="2" width="71.1796875" style="53" bestFit="1" customWidth="1"/>
    <col min="3" max="4" width="16.26953125" style="83" customWidth="1"/>
    <col min="5" max="5" width="16.26953125" style="113" customWidth="1"/>
    <col min="6" max="7" width="16.26953125" style="83" customWidth="1"/>
    <col min="8" max="8" width="16.26953125" style="53" customWidth="1"/>
    <col min="9" max="10" width="16.26953125" style="83" customWidth="1"/>
    <col min="11" max="11" width="16.26953125" style="53" customWidth="1"/>
    <col min="12" max="13" width="16.26953125" style="83" customWidth="1"/>
    <col min="14" max="14" width="16.26953125" style="53" customWidth="1"/>
    <col min="15" max="16" width="16.26953125" style="83" customWidth="1"/>
    <col min="17" max="30" width="16.26953125" style="53" customWidth="1"/>
    <col min="31" max="146" width="15.7265625" style="53" customWidth="1"/>
    <col min="147" max="147" width="10.453125" style="53" bestFit="1" customWidth="1"/>
    <col min="148" max="149" width="12.1796875" style="53" bestFit="1" customWidth="1"/>
    <col min="150" max="150" width="10.453125" style="53" bestFit="1" customWidth="1"/>
    <col min="151" max="152" width="12.1796875" style="53" bestFit="1" customWidth="1"/>
    <col min="153" max="167" width="12.26953125" style="53" customWidth="1"/>
    <col min="168" max="168" width="10.81640625" style="53" bestFit="1" customWidth="1"/>
    <col min="169" max="170" width="12.7265625" style="53" bestFit="1" customWidth="1"/>
    <col min="171" max="171" width="10.81640625" style="53" bestFit="1" customWidth="1"/>
    <col min="172" max="173" width="12.7265625" style="53" bestFit="1" customWidth="1"/>
    <col min="174" max="174" width="10.81640625" style="53" bestFit="1" customWidth="1"/>
    <col min="175" max="176" width="12.7265625" style="53" bestFit="1" customWidth="1"/>
    <col min="177" max="177" width="10.81640625" style="53" bestFit="1" customWidth="1"/>
    <col min="178" max="179" width="12.7265625" style="53" bestFit="1" customWidth="1"/>
    <col min="180" max="180" width="10.81640625" style="53" bestFit="1" customWidth="1"/>
    <col min="181" max="182" width="12.7265625" style="53" bestFit="1" customWidth="1"/>
    <col min="183" max="16384" width="9.1796875" style="53"/>
  </cols>
  <sheetData>
    <row r="1" spans="1:27" s="2" customFormat="1" x14ac:dyDescent="0.25">
      <c r="A1" s="54"/>
      <c r="B1" s="55"/>
      <c r="C1" s="56"/>
      <c r="D1" s="56"/>
      <c r="E1" s="105"/>
      <c r="F1" s="56"/>
      <c r="G1" s="56"/>
      <c r="H1" s="105"/>
      <c r="I1" s="56"/>
      <c r="J1" s="56"/>
      <c r="K1" s="105"/>
      <c r="L1" s="56"/>
      <c r="M1" s="56"/>
      <c r="N1" s="105"/>
      <c r="O1" s="56"/>
      <c r="P1" s="56"/>
      <c r="Q1" s="105"/>
    </row>
    <row r="2" spans="1:27" s="2" customFormat="1" x14ac:dyDescent="0.25">
      <c r="A2" s="58"/>
      <c r="B2" s="1"/>
      <c r="C2" s="59"/>
      <c r="D2" s="59"/>
      <c r="E2" s="106"/>
      <c r="F2" s="59"/>
      <c r="G2" s="59"/>
      <c r="H2" s="106"/>
      <c r="I2" s="59"/>
      <c r="J2" s="59"/>
      <c r="K2" s="106"/>
      <c r="L2" s="59"/>
      <c r="M2" s="59"/>
      <c r="N2" s="106"/>
      <c r="O2" s="59"/>
      <c r="P2" s="59"/>
      <c r="Q2" s="106"/>
    </row>
    <row r="3" spans="1:27" s="2" customFormat="1" x14ac:dyDescent="0.25">
      <c r="A3" s="58"/>
      <c r="B3" s="1"/>
      <c r="C3" s="59"/>
      <c r="D3" s="59"/>
      <c r="E3" s="106"/>
      <c r="F3" s="59"/>
      <c r="G3" s="59"/>
      <c r="H3" s="106"/>
      <c r="I3" s="59"/>
      <c r="J3" s="59"/>
      <c r="K3" s="106"/>
      <c r="L3" s="59"/>
      <c r="M3" s="59"/>
      <c r="N3" s="106"/>
      <c r="O3" s="59"/>
      <c r="P3" s="59"/>
      <c r="Q3" s="106"/>
    </row>
    <row r="4" spans="1:27" s="2" customFormat="1" x14ac:dyDescent="0.25">
      <c r="A4" s="58"/>
      <c r="B4" s="1"/>
      <c r="C4" s="59"/>
      <c r="D4" s="59"/>
      <c r="E4" s="106"/>
      <c r="F4" s="59"/>
      <c r="G4" s="59"/>
      <c r="H4" s="106"/>
      <c r="I4" s="59"/>
      <c r="J4" s="59"/>
      <c r="K4" s="106"/>
      <c r="L4" s="59"/>
      <c r="M4" s="59"/>
      <c r="N4" s="106"/>
      <c r="O4" s="59"/>
      <c r="P4" s="59"/>
      <c r="Q4" s="106"/>
    </row>
    <row r="5" spans="1:27" s="2" customFormat="1" x14ac:dyDescent="0.25">
      <c r="A5" s="58"/>
      <c r="B5" s="1"/>
      <c r="C5" s="59"/>
      <c r="D5" s="59"/>
      <c r="E5" s="106"/>
      <c r="F5" s="59"/>
      <c r="G5" s="59"/>
      <c r="H5" s="106"/>
      <c r="I5" s="59"/>
      <c r="J5" s="59"/>
      <c r="K5" s="106"/>
      <c r="L5" s="59"/>
      <c r="M5" s="59"/>
      <c r="N5" s="106"/>
      <c r="O5" s="59"/>
      <c r="P5" s="59"/>
      <c r="Q5" s="106"/>
    </row>
    <row r="6" spans="1:27" s="2" customFormat="1" x14ac:dyDescent="0.25">
      <c r="A6" s="61"/>
      <c r="B6" s="62"/>
      <c r="C6" s="63"/>
      <c r="D6" s="63"/>
      <c r="E6" s="107"/>
      <c r="F6" s="63"/>
      <c r="G6" s="63"/>
      <c r="H6" s="107"/>
      <c r="I6" s="63"/>
      <c r="J6" s="63"/>
      <c r="K6" s="107"/>
      <c r="L6" s="63"/>
      <c r="M6" s="63"/>
      <c r="N6" s="107"/>
      <c r="O6" s="63"/>
      <c r="P6" s="63"/>
      <c r="Q6" s="107"/>
    </row>
    <row r="7" spans="1:27" s="2" customFormat="1" x14ac:dyDescent="0.25">
      <c r="A7" s="120"/>
      <c r="B7" s="121"/>
      <c r="C7" s="56"/>
      <c r="D7" s="56"/>
      <c r="E7" s="108"/>
      <c r="F7" s="56"/>
      <c r="G7" s="56"/>
      <c r="H7" s="108"/>
      <c r="I7" s="56"/>
      <c r="J7" s="66"/>
      <c r="K7" s="108"/>
      <c r="L7" s="66"/>
      <c r="M7" s="56"/>
      <c r="N7" s="108"/>
      <c r="O7" s="56"/>
      <c r="P7" s="66"/>
      <c r="Q7" s="108"/>
      <c r="S7" s="1"/>
      <c r="U7" s="1"/>
      <c r="W7" s="1"/>
      <c r="Y7" s="1"/>
      <c r="AA7" s="1"/>
    </row>
    <row r="8" spans="1:27" s="2" customFormat="1" ht="13" x14ac:dyDescent="0.3">
      <c r="A8" s="67" t="s">
        <v>0</v>
      </c>
      <c r="B8" s="5"/>
      <c r="C8" s="68"/>
      <c r="D8" s="68"/>
      <c r="E8" s="31"/>
      <c r="F8" s="68"/>
      <c r="G8" s="68"/>
      <c r="H8" s="31"/>
      <c r="I8" s="68"/>
      <c r="J8" s="68"/>
      <c r="K8" s="31"/>
      <c r="L8" s="68"/>
      <c r="M8" s="68"/>
      <c r="N8" s="31"/>
      <c r="O8" s="68"/>
      <c r="P8" s="68"/>
      <c r="Q8" s="31"/>
    </row>
    <row r="9" spans="1:27" s="2" customFormat="1" x14ac:dyDescent="0.25">
      <c r="A9" s="58"/>
      <c r="B9" s="1"/>
      <c r="C9" s="59"/>
      <c r="D9" s="59"/>
      <c r="E9" s="31"/>
      <c r="F9" s="59"/>
      <c r="G9" s="59"/>
      <c r="H9" s="31"/>
      <c r="I9" s="59"/>
      <c r="J9" s="68"/>
      <c r="K9" s="31"/>
      <c r="L9" s="68"/>
      <c r="M9" s="59"/>
      <c r="N9" s="31"/>
      <c r="O9" s="59"/>
      <c r="P9" s="68"/>
      <c r="Q9" s="31"/>
      <c r="S9" s="1"/>
      <c r="U9" s="1"/>
      <c r="W9" s="1"/>
      <c r="Y9" s="1"/>
      <c r="AA9" s="1"/>
    </row>
    <row r="10" spans="1:27" s="2" customFormat="1" ht="13" x14ac:dyDescent="0.3">
      <c r="A10" s="67" t="s">
        <v>27</v>
      </c>
      <c r="B10" s="5"/>
      <c r="C10" s="69"/>
      <c r="D10" s="69"/>
      <c r="E10" s="31"/>
      <c r="F10" s="69"/>
      <c r="G10" s="69"/>
      <c r="H10" s="31"/>
      <c r="I10" s="69"/>
      <c r="J10" s="68"/>
      <c r="K10" s="31"/>
      <c r="L10" s="68"/>
      <c r="M10" s="69"/>
      <c r="N10" s="31"/>
      <c r="O10" s="69"/>
      <c r="P10" s="68"/>
      <c r="Q10" s="31"/>
      <c r="S10" s="5"/>
      <c r="U10" s="5"/>
      <c r="W10" s="5"/>
      <c r="Y10" s="5"/>
      <c r="AA10" s="5"/>
    </row>
    <row r="11" spans="1:27" s="2" customFormat="1" ht="13" x14ac:dyDescent="0.3">
      <c r="A11" s="71"/>
      <c r="B11" s="72"/>
      <c r="C11" s="69"/>
      <c r="D11" s="69"/>
      <c r="E11" s="31"/>
      <c r="F11" s="69"/>
      <c r="G11" s="69"/>
      <c r="H11" s="31"/>
      <c r="I11" s="69"/>
      <c r="J11" s="68"/>
      <c r="K11" s="31"/>
      <c r="L11" s="68"/>
      <c r="M11" s="69"/>
      <c r="N11" s="31"/>
      <c r="O11" s="69"/>
      <c r="P11" s="68"/>
      <c r="Q11" s="31"/>
      <c r="S11" s="5"/>
      <c r="U11" s="5"/>
      <c r="W11" s="5"/>
      <c r="Y11" s="5"/>
      <c r="AA11" s="5"/>
    </row>
    <row r="12" spans="1:27" ht="13" x14ac:dyDescent="0.3">
      <c r="A12" s="115" t="s">
        <v>2</v>
      </c>
      <c r="B12" s="116"/>
      <c r="C12" s="117" t="s">
        <v>69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9"/>
    </row>
    <row r="13" spans="1:27" ht="13" x14ac:dyDescent="0.3">
      <c r="A13" s="115"/>
      <c r="B13" s="116"/>
      <c r="C13" s="117" t="s">
        <v>41</v>
      </c>
      <c r="D13" s="118"/>
      <c r="E13" s="119"/>
      <c r="F13" s="117" t="s">
        <v>8</v>
      </c>
      <c r="G13" s="118"/>
      <c r="H13" s="119"/>
      <c r="I13" s="117" t="s">
        <v>9</v>
      </c>
      <c r="J13" s="118"/>
      <c r="K13" s="119"/>
      <c r="L13" s="117" t="s">
        <v>42</v>
      </c>
      <c r="M13" s="118"/>
      <c r="N13" s="119"/>
      <c r="O13" s="117" t="s">
        <v>43</v>
      </c>
      <c r="P13" s="118"/>
      <c r="Q13" s="119"/>
    </row>
    <row r="14" spans="1:27" ht="13" x14ac:dyDescent="0.3">
      <c r="A14" s="115"/>
      <c r="B14" s="116"/>
      <c r="C14" s="73" t="s">
        <v>10</v>
      </c>
      <c r="D14" s="73" t="s">
        <v>44</v>
      </c>
      <c r="E14" s="82" t="s">
        <v>11</v>
      </c>
      <c r="F14" s="73" t="s">
        <v>10</v>
      </c>
      <c r="G14" s="73" t="s">
        <v>44</v>
      </c>
      <c r="H14" s="82" t="s">
        <v>11</v>
      </c>
      <c r="I14" s="73" t="s">
        <v>10</v>
      </c>
      <c r="J14" s="73" t="s">
        <v>44</v>
      </c>
      <c r="K14" s="82" t="s">
        <v>11</v>
      </c>
      <c r="L14" s="73" t="s">
        <v>10</v>
      </c>
      <c r="M14" s="73" t="s">
        <v>44</v>
      </c>
      <c r="N14" s="82" t="s">
        <v>11</v>
      </c>
      <c r="O14" s="73" t="s">
        <v>10</v>
      </c>
      <c r="P14" s="73" t="s">
        <v>44</v>
      </c>
      <c r="Q14" s="82" t="s">
        <v>11</v>
      </c>
    </row>
    <row r="15" spans="1:27" ht="13" x14ac:dyDescent="0.3">
      <c r="A15" s="8">
        <v>1</v>
      </c>
      <c r="B15" s="74" t="s">
        <v>12</v>
      </c>
      <c r="C15" s="109">
        <v>192863</v>
      </c>
      <c r="D15" s="109">
        <v>192863</v>
      </c>
      <c r="E15" s="110">
        <v>964315</v>
      </c>
      <c r="F15" s="109">
        <v>326229</v>
      </c>
      <c r="G15" s="109">
        <v>326229</v>
      </c>
      <c r="H15" s="110">
        <v>1631145</v>
      </c>
      <c r="I15" s="109">
        <v>225785</v>
      </c>
      <c r="J15" s="109">
        <v>225785</v>
      </c>
      <c r="K15" s="110">
        <v>1128925</v>
      </c>
      <c r="L15" s="40">
        <v>152089</v>
      </c>
      <c r="M15" s="40">
        <v>152089</v>
      </c>
      <c r="N15" s="110">
        <v>760445</v>
      </c>
      <c r="O15" s="109">
        <v>233462</v>
      </c>
      <c r="P15" s="109">
        <v>233462</v>
      </c>
      <c r="Q15" s="110">
        <v>1167310</v>
      </c>
    </row>
    <row r="16" spans="1:27" ht="13" x14ac:dyDescent="0.3">
      <c r="A16" s="8">
        <v>2</v>
      </c>
      <c r="B16" s="74" t="s">
        <v>13</v>
      </c>
      <c r="C16" s="40">
        <v>17376</v>
      </c>
      <c r="D16" s="40">
        <v>34752</v>
      </c>
      <c r="E16" s="36">
        <v>173760</v>
      </c>
      <c r="F16" s="40">
        <v>33829</v>
      </c>
      <c r="G16" s="40">
        <v>67658</v>
      </c>
      <c r="H16" s="36">
        <v>338290</v>
      </c>
      <c r="I16" s="40">
        <v>20986</v>
      </c>
      <c r="J16" s="40">
        <v>41972</v>
      </c>
      <c r="K16" s="36">
        <v>209860</v>
      </c>
      <c r="L16" s="40">
        <v>12728</v>
      </c>
      <c r="M16" s="40">
        <v>25456</v>
      </c>
      <c r="N16" s="36">
        <v>127280</v>
      </c>
      <c r="O16" s="40">
        <v>14968</v>
      </c>
      <c r="P16" s="40">
        <v>29936</v>
      </c>
      <c r="Q16" s="36">
        <v>149680</v>
      </c>
    </row>
    <row r="17" spans="1:18" ht="13" x14ac:dyDescent="0.3">
      <c r="A17" s="8">
        <v>3</v>
      </c>
      <c r="B17" s="74" t="s">
        <v>14</v>
      </c>
      <c r="C17" s="40">
        <v>1456</v>
      </c>
      <c r="D17" s="40">
        <v>2184</v>
      </c>
      <c r="E17" s="36">
        <v>10920</v>
      </c>
      <c r="F17" s="40">
        <v>2721</v>
      </c>
      <c r="G17" s="40">
        <v>4081.5</v>
      </c>
      <c r="H17" s="36">
        <v>20407.5</v>
      </c>
      <c r="I17" s="40">
        <v>1637</v>
      </c>
      <c r="J17" s="40">
        <v>2455.5</v>
      </c>
      <c r="K17" s="36">
        <v>12277.5</v>
      </c>
      <c r="L17" s="40">
        <v>1086</v>
      </c>
      <c r="M17" s="40">
        <v>1629</v>
      </c>
      <c r="N17" s="36">
        <v>8145</v>
      </c>
      <c r="O17" s="40">
        <v>1373</v>
      </c>
      <c r="P17" s="40">
        <v>2059.5</v>
      </c>
      <c r="Q17" s="36">
        <v>10297.5</v>
      </c>
    </row>
    <row r="18" spans="1:18" ht="13" x14ac:dyDescent="0.3">
      <c r="A18" s="8">
        <v>4</v>
      </c>
      <c r="B18" s="80" t="s">
        <v>15</v>
      </c>
      <c r="C18" s="40">
        <v>10118</v>
      </c>
      <c r="D18" s="40">
        <v>30354</v>
      </c>
      <c r="E18" s="36">
        <v>151770</v>
      </c>
      <c r="F18" s="40">
        <v>19617</v>
      </c>
      <c r="G18" s="40">
        <v>58851</v>
      </c>
      <c r="H18" s="36">
        <v>294255</v>
      </c>
      <c r="I18" s="40">
        <v>12657</v>
      </c>
      <c r="J18" s="40">
        <v>37971</v>
      </c>
      <c r="K18" s="36">
        <v>189855</v>
      </c>
      <c r="L18" s="40">
        <v>8695</v>
      </c>
      <c r="M18" s="40">
        <v>26085</v>
      </c>
      <c r="N18" s="36">
        <v>130425</v>
      </c>
      <c r="O18" s="40">
        <v>9107</v>
      </c>
      <c r="P18" s="40">
        <v>27321</v>
      </c>
      <c r="Q18" s="36">
        <v>136605</v>
      </c>
    </row>
    <row r="19" spans="1:18" ht="13" x14ac:dyDescent="0.3">
      <c r="A19" s="8">
        <v>5</v>
      </c>
      <c r="B19" s="80" t="s">
        <v>16</v>
      </c>
      <c r="C19" s="40">
        <v>371</v>
      </c>
      <c r="D19" s="40">
        <v>742</v>
      </c>
      <c r="E19" s="36">
        <v>3710</v>
      </c>
      <c r="F19" s="40">
        <v>626</v>
      </c>
      <c r="G19" s="40">
        <v>1252</v>
      </c>
      <c r="H19" s="36">
        <v>6260</v>
      </c>
      <c r="I19" s="40">
        <v>430</v>
      </c>
      <c r="J19" s="40">
        <v>860</v>
      </c>
      <c r="K19" s="36">
        <v>4300</v>
      </c>
      <c r="L19" s="40">
        <v>270</v>
      </c>
      <c r="M19" s="40">
        <v>540</v>
      </c>
      <c r="N19" s="36">
        <v>2700</v>
      </c>
      <c r="O19" s="40">
        <v>372</v>
      </c>
      <c r="P19" s="40">
        <v>744</v>
      </c>
      <c r="Q19" s="36">
        <v>3720</v>
      </c>
    </row>
    <row r="20" spans="1:18" ht="13" x14ac:dyDescent="0.3">
      <c r="A20" s="8">
        <v>6</v>
      </c>
      <c r="B20" s="80" t="s">
        <v>17</v>
      </c>
      <c r="C20" s="40">
        <v>6621</v>
      </c>
      <c r="D20" s="40">
        <v>26484</v>
      </c>
      <c r="E20" s="36">
        <v>132420</v>
      </c>
      <c r="F20" s="40">
        <v>11405</v>
      </c>
      <c r="G20" s="40">
        <v>45620</v>
      </c>
      <c r="H20" s="36">
        <v>228100</v>
      </c>
      <c r="I20" s="40">
        <v>8120</v>
      </c>
      <c r="J20" s="40">
        <v>32480</v>
      </c>
      <c r="K20" s="36">
        <v>162400</v>
      </c>
      <c r="L20" s="40">
        <v>5970</v>
      </c>
      <c r="M20" s="40">
        <v>23880</v>
      </c>
      <c r="N20" s="36">
        <v>119400</v>
      </c>
      <c r="O20" s="40">
        <v>5917</v>
      </c>
      <c r="P20" s="40">
        <v>23668</v>
      </c>
      <c r="Q20" s="36">
        <v>118340</v>
      </c>
    </row>
    <row r="21" spans="1:18" ht="13" x14ac:dyDescent="0.3">
      <c r="A21" s="8">
        <v>7</v>
      </c>
      <c r="B21" s="81" t="s">
        <v>18</v>
      </c>
      <c r="C21" s="40">
        <v>3129</v>
      </c>
      <c r="D21" s="40">
        <v>15645</v>
      </c>
      <c r="E21" s="36">
        <v>78225</v>
      </c>
      <c r="F21" s="40">
        <v>5015</v>
      </c>
      <c r="G21" s="40">
        <v>25075</v>
      </c>
      <c r="H21" s="36">
        <v>125375</v>
      </c>
      <c r="I21" s="40">
        <v>3056</v>
      </c>
      <c r="J21" s="40">
        <v>15280</v>
      </c>
      <c r="K21" s="36">
        <v>76400</v>
      </c>
      <c r="L21" s="40">
        <v>2478</v>
      </c>
      <c r="M21" s="40">
        <v>12390</v>
      </c>
      <c r="N21" s="36">
        <v>61950</v>
      </c>
      <c r="O21" s="40">
        <v>2514</v>
      </c>
      <c r="P21" s="40">
        <v>12570</v>
      </c>
      <c r="Q21" s="36">
        <v>62850</v>
      </c>
    </row>
    <row r="22" spans="1:18" ht="13" x14ac:dyDescent="0.3">
      <c r="A22" s="8">
        <v>8</v>
      </c>
      <c r="B22" s="81" t="s">
        <v>18</v>
      </c>
      <c r="C22" s="40">
        <v>5801</v>
      </c>
      <c r="D22" s="40">
        <v>34806</v>
      </c>
      <c r="E22" s="36">
        <v>174030</v>
      </c>
      <c r="F22" s="40">
        <v>10165</v>
      </c>
      <c r="G22" s="40">
        <v>60990</v>
      </c>
      <c r="H22" s="36">
        <v>304950</v>
      </c>
      <c r="I22" s="40">
        <v>6559</v>
      </c>
      <c r="J22" s="40">
        <v>39354</v>
      </c>
      <c r="K22" s="36">
        <v>196770</v>
      </c>
      <c r="L22" s="40">
        <v>4864</v>
      </c>
      <c r="M22" s="40">
        <v>29184</v>
      </c>
      <c r="N22" s="36">
        <v>145920</v>
      </c>
      <c r="O22" s="40">
        <v>4641</v>
      </c>
      <c r="P22" s="40">
        <v>27846</v>
      </c>
      <c r="Q22" s="36">
        <v>139230</v>
      </c>
    </row>
    <row r="23" spans="1:18" ht="13" x14ac:dyDescent="0.3">
      <c r="A23" s="8" t="s">
        <v>19</v>
      </c>
      <c r="B23" s="80" t="s">
        <v>18</v>
      </c>
      <c r="C23" s="40">
        <v>2433</v>
      </c>
      <c r="D23" s="40">
        <v>17031</v>
      </c>
      <c r="E23" s="36">
        <v>85155</v>
      </c>
      <c r="F23" s="40">
        <v>3713</v>
      </c>
      <c r="G23" s="40">
        <v>25991</v>
      </c>
      <c r="H23" s="36">
        <v>129955</v>
      </c>
      <c r="I23" s="40">
        <v>3568</v>
      </c>
      <c r="J23" s="40">
        <v>24976</v>
      </c>
      <c r="K23" s="36">
        <v>124880</v>
      </c>
      <c r="L23" s="40">
        <v>2331</v>
      </c>
      <c r="M23" s="40">
        <v>16317</v>
      </c>
      <c r="N23" s="36">
        <v>81585</v>
      </c>
      <c r="O23" s="40">
        <v>2254</v>
      </c>
      <c r="P23" s="40">
        <v>15778</v>
      </c>
      <c r="Q23" s="36">
        <v>78890</v>
      </c>
    </row>
    <row r="24" spans="1:18" ht="13" x14ac:dyDescent="0.3">
      <c r="A24" s="8" t="s">
        <v>20</v>
      </c>
      <c r="B24" s="80" t="s">
        <v>18</v>
      </c>
      <c r="C24" s="40">
        <v>4</v>
      </c>
      <c r="D24" s="40">
        <v>32</v>
      </c>
      <c r="E24" s="36">
        <v>160</v>
      </c>
      <c r="F24" s="40">
        <v>3</v>
      </c>
      <c r="G24" s="40">
        <v>24</v>
      </c>
      <c r="H24" s="36">
        <v>120</v>
      </c>
      <c r="I24" s="40">
        <v>18</v>
      </c>
      <c r="J24" s="40">
        <v>144</v>
      </c>
      <c r="K24" s="36">
        <v>720</v>
      </c>
      <c r="L24" s="40">
        <v>1</v>
      </c>
      <c r="M24" s="40">
        <v>8</v>
      </c>
      <c r="N24" s="36">
        <v>40</v>
      </c>
      <c r="O24" s="40">
        <v>0</v>
      </c>
      <c r="P24" s="40">
        <v>0</v>
      </c>
      <c r="Q24" s="36">
        <v>0</v>
      </c>
    </row>
    <row r="25" spans="1:18" ht="13" x14ac:dyDescent="0.3">
      <c r="A25" s="8" t="s">
        <v>21</v>
      </c>
      <c r="B25" s="80" t="s">
        <v>18</v>
      </c>
      <c r="C25" s="40">
        <v>93</v>
      </c>
      <c r="D25" s="40">
        <v>837</v>
      </c>
      <c r="E25" s="36">
        <v>4185</v>
      </c>
      <c r="F25" s="40">
        <v>673</v>
      </c>
      <c r="G25" s="40">
        <v>6057</v>
      </c>
      <c r="H25" s="36">
        <v>30285</v>
      </c>
      <c r="I25" s="40">
        <v>395</v>
      </c>
      <c r="J25" s="40">
        <v>3555</v>
      </c>
      <c r="K25" s="36">
        <v>17775</v>
      </c>
      <c r="L25" s="40">
        <v>92</v>
      </c>
      <c r="M25" s="40">
        <v>828</v>
      </c>
      <c r="N25" s="36">
        <v>4140</v>
      </c>
      <c r="O25" s="40">
        <v>88</v>
      </c>
      <c r="P25" s="40">
        <v>792</v>
      </c>
      <c r="Q25" s="36">
        <v>3960</v>
      </c>
    </row>
    <row r="26" spans="1:18" ht="13" x14ac:dyDescent="0.3">
      <c r="A26" s="8" t="s">
        <v>22</v>
      </c>
      <c r="B26" s="80" t="s">
        <v>18</v>
      </c>
      <c r="C26" s="40"/>
      <c r="D26" s="40"/>
      <c r="E26" s="36"/>
      <c r="F26" s="40"/>
      <c r="G26" s="40"/>
      <c r="H26" s="36"/>
      <c r="I26" s="40">
        <v>1</v>
      </c>
      <c r="J26" s="40">
        <v>10</v>
      </c>
      <c r="K26" s="36">
        <v>50</v>
      </c>
      <c r="L26" s="40"/>
      <c r="M26" s="40"/>
      <c r="N26" s="36"/>
      <c r="O26" s="40"/>
      <c r="P26" s="40"/>
      <c r="Q26" s="36"/>
    </row>
    <row r="27" spans="1:18" ht="13" x14ac:dyDescent="0.3">
      <c r="A27" s="8">
        <v>9</v>
      </c>
      <c r="B27" s="80" t="s">
        <v>25</v>
      </c>
      <c r="C27" s="40">
        <v>3087</v>
      </c>
      <c r="D27" s="40">
        <v>1543.5</v>
      </c>
      <c r="E27" s="36">
        <v>7717.5</v>
      </c>
      <c r="F27" s="40">
        <v>11171</v>
      </c>
      <c r="G27" s="40">
        <v>5585.5</v>
      </c>
      <c r="H27" s="36">
        <v>27927.5</v>
      </c>
      <c r="I27" s="40">
        <v>6398</v>
      </c>
      <c r="J27" s="40">
        <v>3199</v>
      </c>
      <c r="K27" s="36">
        <v>15995</v>
      </c>
      <c r="L27" s="40">
        <v>2643</v>
      </c>
      <c r="M27" s="40">
        <v>1321.5</v>
      </c>
      <c r="N27" s="36">
        <v>6607.5</v>
      </c>
      <c r="O27" s="40">
        <v>5551</v>
      </c>
      <c r="P27" s="40">
        <v>2775.5</v>
      </c>
      <c r="Q27" s="36">
        <v>13877.5</v>
      </c>
      <c r="R27" s="111"/>
    </row>
    <row r="28" spans="1:18" ht="13" x14ac:dyDescent="0.3">
      <c r="A28" s="114" t="s">
        <v>26</v>
      </c>
      <c r="B28" s="114"/>
      <c r="C28" s="112">
        <f>SUM(C15:C27)</f>
        <v>243352</v>
      </c>
      <c r="D28" s="112">
        <f t="shared" ref="D28:Q28" si="0">SUM(D15:D27)</f>
        <v>357273.5</v>
      </c>
      <c r="E28" s="82">
        <f t="shared" si="0"/>
        <v>1786367.5</v>
      </c>
      <c r="F28" s="112">
        <f t="shared" si="0"/>
        <v>425167</v>
      </c>
      <c r="G28" s="112">
        <f t="shared" si="0"/>
        <v>627414</v>
      </c>
      <c r="H28" s="82">
        <f t="shared" si="0"/>
        <v>3137070</v>
      </c>
      <c r="I28" s="112">
        <f t="shared" si="0"/>
        <v>289610</v>
      </c>
      <c r="J28" s="112">
        <f t="shared" si="0"/>
        <v>428041.5</v>
      </c>
      <c r="K28" s="82">
        <f t="shared" si="0"/>
        <v>2140207.5</v>
      </c>
      <c r="L28" s="112">
        <f t="shared" si="0"/>
        <v>193247</v>
      </c>
      <c r="M28" s="112">
        <f t="shared" si="0"/>
        <v>289727.5</v>
      </c>
      <c r="N28" s="82">
        <f t="shared" si="0"/>
        <v>1448637.5</v>
      </c>
      <c r="O28" s="112">
        <f t="shared" si="0"/>
        <v>280247</v>
      </c>
      <c r="P28" s="112">
        <f t="shared" si="0"/>
        <v>376952</v>
      </c>
      <c r="Q28" s="82">
        <f t="shared" si="0"/>
        <v>1884760</v>
      </c>
    </row>
    <row r="29" spans="1:18" x14ac:dyDescent="0.25">
      <c r="H29" s="113"/>
      <c r="K29" s="113"/>
      <c r="N29" s="113"/>
      <c r="Q29" s="113"/>
    </row>
    <row r="30" spans="1:18" ht="13" x14ac:dyDescent="0.3">
      <c r="A30" s="115" t="s">
        <v>2</v>
      </c>
      <c r="B30" s="116"/>
      <c r="C30" s="117" t="s">
        <v>70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</row>
    <row r="31" spans="1:18" ht="13" x14ac:dyDescent="0.3">
      <c r="A31" s="115"/>
      <c r="B31" s="116"/>
      <c r="C31" s="117" t="s">
        <v>41</v>
      </c>
      <c r="D31" s="118"/>
      <c r="E31" s="119"/>
      <c r="F31" s="117" t="s">
        <v>8</v>
      </c>
      <c r="G31" s="118"/>
      <c r="H31" s="119"/>
      <c r="I31" s="117" t="s">
        <v>9</v>
      </c>
      <c r="J31" s="118"/>
      <c r="K31" s="119"/>
      <c r="L31" s="117" t="s">
        <v>42</v>
      </c>
      <c r="M31" s="118"/>
      <c r="N31" s="119"/>
      <c r="O31" s="117" t="s">
        <v>43</v>
      </c>
      <c r="P31" s="118"/>
      <c r="Q31" s="119"/>
    </row>
    <row r="32" spans="1:18" ht="13" x14ac:dyDescent="0.3">
      <c r="A32" s="115"/>
      <c r="B32" s="116"/>
      <c r="C32" s="73" t="s">
        <v>10</v>
      </c>
      <c r="D32" s="73" t="s">
        <v>44</v>
      </c>
      <c r="E32" s="82" t="s">
        <v>11</v>
      </c>
      <c r="F32" s="73" t="s">
        <v>10</v>
      </c>
      <c r="G32" s="73" t="s">
        <v>44</v>
      </c>
      <c r="H32" s="82" t="s">
        <v>11</v>
      </c>
      <c r="I32" s="73" t="s">
        <v>10</v>
      </c>
      <c r="J32" s="73" t="s">
        <v>44</v>
      </c>
      <c r="K32" s="82" t="s">
        <v>11</v>
      </c>
      <c r="L32" s="73" t="s">
        <v>10</v>
      </c>
      <c r="M32" s="73" t="s">
        <v>44</v>
      </c>
      <c r="N32" s="82" t="s">
        <v>11</v>
      </c>
      <c r="O32" s="73" t="s">
        <v>10</v>
      </c>
      <c r="P32" s="73" t="s">
        <v>44</v>
      </c>
      <c r="Q32" s="82" t="s">
        <v>11</v>
      </c>
    </row>
    <row r="33" spans="1:18" ht="13" x14ac:dyDescent="0.3">
      <c r="A33" s="8">
        <v>1</v>
      </c>
      <c r="B33" s="74" t="s">
        <v>12</v>
      </c>
      <c r="C33" s="109">
        <v>161678</v>
      </c>
      <c r="D33" s="109">
        <v>161678</v>
      </c>
      <c r="E33" s="110">
        <v>808390</v>
      </c>
      <c r="F33" s="109">
        <v>291089</v>
      </c>
      <c r="G33" s="109">
        <v>291089</v>
      </c>
      <c r="H33" s="110">
        <v>1455445</v>
      </c>
      <c r="I33" s="109">
        <v>196409</v>
      </c>
      <c r="J33" s="109">
        <v>196409</v>
      </c>
      <c r="K33" s="110">
        <v>982045</v>
      </c>
      <c r="L33" s="40">
        <v>129196</v>
      </c>
      <c r="M33" s="40">
        <v>129196</v>
      </c>
      <c r="N33" s="110">
        <v>645980</v>
      </c>
      <c r="O33" s="109">
        <v>203706</v>
      </c>
      <c r="P33" s="109">
        <v>203706</v>
      </c>
      <c r="Q33" s="110">
        <v>1018530</v>
      </c>
    </row>
    <row r="34" spans="1:18" ht="13" x14ac:dyDescent="0.3">
      <c r="A34" s="8">
        <v>2</v>
      </c>
      <c r="B34" s="74" t="s">
        <v>13</v>
      </c>
      <c r="C34" s="40">
        <v>16781</v>
      </c>
      <c r="D34" s="40">
        <v>33562</v>
      </c>
      <c r="E34" s="36">
        <v>167810</v>
      </c>
      <c r="F34" s="40">
        <v>33568</v>
      </c>
      <c r="G34" s="40">
        <v>67136</v>
      </c>
      <c r="H34" s="36">
        <v>335680</v>
      </c>
      <c r="I34" s="40">
        <v>20724</v>
      </c>
      <c r="J34" s="40">
        <v>41448</v>
      </c>
      <c r="K34" s="36">
        <v>207240</v>
      </c>
      <c r="L34" s="40">
        <v>12380</v>
      </c>
      <c r="M34" s="40">
        <v>24760</v>
      </c>
      <c r="N34" s="36">
        <v>123800</v>
      </c>
      <c r="O34" s="40">
        <v>14488</v>
      </c>
      <c r="P34" s="40">
        <v>28976</v>
      </c>
      <c r="Q34" s="36">
        <v>144880</v>
      </c>
    </row>
    <row r="35" spans="1:18" ht="13" x14ac:dyDescent="0.3">
      <c r="A35" s="8">
        <v>3</v>
      </c>
      <c r="B35" s="74" t="s">
        <v>14</v>
      </c>
      <c r="C35" s="40">
        <v>1378</v>
      </c>
      <c r="D35" s="40">
        <v>2067</v>
      </c>
      <c r="E35" s="36">
        <v>10335</v>
      </c>
      <c r="F35" s="40">
        <v>2662</v>
      </c>
      <c r="G35" s="40">
        <v>3993</v>
      </c>
      <c r="H35" s="36">
        <v>19965</v>
      </c>
      <c r="I35" s="40">
        <v>1727</v>
      </c>
      <c r="J35" s="40">
        <v>2590.5</v>
      </c>
      <c r="K35" s="36">
        <v>12952.5</v>
      </c>
      <c r="L35" s="40">
        <v>1269</v>
      </c>
      <c r="M35" s="40">
        <v>1903.5</v>
      </c>
      <c r="N35" s="36">
        <v>9517.5</v>
      </c>
      <c r="O35" s="40">
        <v>1602</v>
      </c>
      <c r="P35" s="40">
        <v>2403</v>
      </c>
      <c r="Q35" s="36">
        <v>12015</v>
      </c>
    </row>
    <row r="36" spans="1:18" ht="13" x14ac:dyDescent="0.3">
      <c r="A36" s="8">
        <v>4</v>
      </c>
      <c r="B36" s="80" t="s">
        <v>15</v>
      </c>
      <c r="C36" s="40">
        <v>9521</v>
      </c>
      <c r="D36" s="40">
        <v>28563</v>
      </c>
      <c r="E36" s="36">
        <v>142815</v>
      </c>
      <c r="F36" s="40">
        <v>18967</v>
      </c>
      <c r="G36" s="40">
        <v>56901</v>
      </c>
      <c r="H36" s="36">
        <v>284505</v>
      </c>
      <c r="I36" s="40">
        <v>12547</v>
      </c>
      <c r="J36" s="40">
        <v>37641</v>
      </c>
      <c r="K36" s="36">
        <v>188205</v>
      </c>
      <c r="L36" s="40">
        <v>8547</v>
      </c>
      <c r="M36" s="40">
        <v>25641</v>
      </c>
      <c r="N36" s="36">
        <v>128205</v>
      </c>
      <c r="O36" s="40">
        <v>8465</v>
      </c>
      <c r="P36" s="40">
        <v>25395</v>
      </c>
      <c r="Q36" s="36">
        <v>126975</v>
      </c>
    </row>
    <row r="37" spans="1:18" ht="13" x14ac:dyDescent="0.3">
      <c r="A37" s="8">
        <v>5</v>
      </c>
      <c r="B37" s="80" t="s">
        <v>16</v>
      </c>
      <c r="C37" s="40">
        <v>383</v>
      </c>
      <c r="D37" s="40">
        <v>766</v>
      </c>
      <c r="E37" s="36">
        <v>3830</v>
      </c>
      <c r="F37" s="40">
        <v>588</v>
      </c>
      <c r="G37" s="40">
        <v>1176</v>
      </c>
      <c r="H37" s="36">
        <v>5880</v>
      </c>
      <c r="I37" s="40">
        <v>440</v>
      </c>
      <c r="J37" s="40">
        <v>880</v>
      </c>
      <c r="K37" s="36">
        <v>4400</v>
      </c>
      <c r="L37" s="40">
        <v>290</v>
      </c>
      <c r="M37" s="40">
        <v>580</v>
      </c>
      <c r="N37" s="36">
        <v>2900</v>
      </c>
      <c r="O37" s="40">
        <v>397</v>
      </c>
      <c r="P37" s="40">
        <v>794</v>
      </c>
      <c r="Q37" s="36">
        <v>3970</v>
      </c>
    </row>
    <row r="38" spans="1:18" ht="13" x14ac:dyDescent="0.3">
      <c r="A38" s="8">
        <v>6</v>
      </c>
      <c r="B38" s="80" t="s">
        <v>17</v>
      </c>
      <c r="C38" s="40">
        <v>6114</v>
      </c>
      <c r="D38" s="40">
        <v>24456</v>
      </c>
      <c r="E38" s="36">
        <v>122280</v>
      </c>
      <c r="F38" s="40">
        <v>10908</v>
      </c>
      <c r="G38" s="40">
        <v>43632</v>
      </c>
      <c r="H38" s="36">
        <v>218160</v>
      </c>
      <c r="I38" s="40">
        <v>7579</v>
      </c>
      <c r="J38" s="40">
        <v>30316</v>
      </c>
      <c r="K38" s="36">
        <v>151580</v>
      </c>
      <c r="L38" s="40">
        <v>5753</v>
      </c>
      <c r="M38" s="40">
        <v>23012</v>
      </c>
      <c r="N38" s="36">
        <v>115060</v>
      </c>
      <c r="O38" s="40">
        <v>5553</v>
      </c>
      <c r="P38" s="40">
        <v>22212</v>
      </c>
      <c r="Q38" s="36">
        <v>111060</v>
      </c>
    </row>
    <row r="39" spans="1:18" ht="13" x14ac:dyDescent="0.3">
      <c r="A39" s="8">
        <v>7</v>
      </c>
      <c r="B39" s="81" t="s">
        <v>18</v>
      </c>
      <c r="C39" s="40">
        <v>3174</v>
      </c>
      <c r="D39" s="40">
        <v>15870</v>
      </c>
      <c r="E39" s="36">
        <v>79350</v>
      </c>
      <c r="F39" s="40">
        <v>5002</v>
      </c>
      <c r="G39" s="40">
        <v>25010</v>
      </c>
      <c r="H39" s="36">
        <v>125050</v>
      </c>
      <c r="I39" s="40">
        <v>3150</v>
      </c>
      <c r="J39" s="40">
        <v>15750</v>
      </c>
      <c r="K39" s="36">
        <v>78750</v>
      </c>
      <c r="L39" s="40">
        <v>2603</v>
      </c>
      <c r="M39" s="40">
        <v>13015</v>
      </c>
      <c r="N39" s="36">
        <v>65075</v>
      </c>
      <c r="O39" s="40">
        <v>2497</v>
      </c>
      <c r="P39" s="40">
        <v>12485</v>
      </c>
      <c r="Q39" s="36">
        <v>62425</v>
      </c>
    </row>
    <row r="40" spans="1:18" ht="13" x14ac:dyDescent="0.3">
      <c r="A40" s="8">
        <v>8</v>
      </c>
      <c r="B40" s="81" t="s">
        <v>18</v>
      </c>
      <c r="C40" s="40">
        <v>5608</v>
      </c>
      <c r="D40" s="40">
        <v>33648</v>
      </c>
      <c r="E40" s="36">
        <v>168240</v>
      </c>
      <c r="F40" s="40">
        <v>9631</v>
      </c>
      <c r="G40" s="40">
        <v>57786</v>
      </c>
      <c r="H40" s="36">
        <v>288930</v>
      </c>
      <c r="I40" s="40">
        <v>6206</v>
      </c>
      <c r="J40" s="40">
        <v>37236</v>
      </c>
      <c r="K40" s="36">
        <v>186180</v>
      </c>
      <c r="L40" s="40">
        <v>4672</v>
      </c>
      <c r="M40" s="40">
        <v>28032</v>
      </c>
      <c r="N40" s="36">
        <v>140160</v>
      </c>
      <c r="O40" s="40">
        <v>4070</v>
      </c>
      <c r="P40" s="40">
        <v>24420</v>
      </c>
      <c r="Q40" s="36">
        <v>122100</v>
      </c>
    </row>
    <row r="41" spans="1:18" ht="13" x14ac:dyDescent="0.3">
      <c r="A41" s="8" t="s">
        <v>19</v>
      </c>
      <c r="B41" s="80" t="s">
        <v>18</v>
      </c>
      <c r="C41" s="40">
        <v>2185</v>
      </c>
      <c r="D41" s="40">
        <v>15295</v>
      </c>
      <c r="E41" s="36">
        <v>76475</v>
      </c>
      <c r="F41" s="40">
        <v>3347</v>
      </c>
      <c r="G41" s="40">
        <v>23429</v>
      </c>
      <c r="H41" s="36">
        <v>117145</v>
      </c>
      <c r="I41" s="40">
        <v>2933</v>
      </c>
      <c r="J41" s="40">
        <v>20531</v>
      </c>
      <c r="K41" s="36">
        <v>102655</v>
      </c>
      <c r="L41" s="40">
        <v>2180</v>
      </c>
      <c r="M41" s="40">
        <v>15260</v>
      </c>
      <c r="N41" s="36">
        <v>76300</v>
      </c>
      <c r="O41" s="40">
        <v>1753</v>
      </c>
      <c r="P41" s="40">
        <v>12271</v>
      </c>
      <c r="Q41" s="36">
        <v>61355</v>
      </c>
    </row>
    <row r="42" spans="1:18" ht="13" x14ac:dyDescent="0.3">
      <c r="A42" s="8" t="s">
        <v>20</v>
      </c>
      <c r="B42" s="80" t="s">
        <v>18</v>
      </c>
      <c r="C42" s="40">
        <v>0</v>
      </c>
      <c r="D42" s="40">
        <v>0</v>
      </c>
      <c r="E42" s="36">
        <v>0</v>
      </c>
      <c r="F42" s="40">
        <v>4</v>
      </c>
      <c r="G42" s="40">
        <v>32</v>
      </c>
      <c r="H42" s="36">
        <v>160</v>
      </c>
      <c r="I42" s="40">
        <v>15</v>
      </c>
      <c r="J42" s="40">
        <v>120</v>
      </c>
      <c r="K42" s="36">
        <v>600</v>
      </c>
      <c r="L42" s="40">
        <v>0</v>
      </c>
      <c r="M42" s="40">
        <v>0</v>
      </c>
      <c r="N42" s="36">
        <v>0</v>
      </c>
      <c r="O42" s="40">
        <v>0</v>
      </c>
      <c r="P42" s="40">
        <v>0</v>
      </c>
      <c r="Q42" s="36">
        <v>0</v>
      </c>
    </row>
    <row r="43" spans="1:18" ht="13" x14ac:dyDescent="0.3">
      <c r="A43" s="8" t="s">
        <v>21</v>
      </c>
      <c r="B43" s="80" t="s">
        <v>18</v>
      </c>
      <c r="C43" s="40">
        <v>135</v>
      </c>
      <c r="D43" s="40">
        <v>1215</v>
      </c>
      <c r="E43" s="36">
        <v>6075</v>
      </c>
      <c r="F43" s="40">
        <v>422</v>
      </c>
      <c r="G43" s="40">
        <v>3798</v>
      </c>
      <c r="H43" s="36">
        <v>18990</v>
      </c>
      <c r="I43" s="40">
        <v>375</v>
      </c>
      <c r="J43" s="40">
        <v>3375</v>
      </c>
      <c r="K43" s="36">
        <v>16875</v>
      </c>
      <c r="L43" s="40">
        <v>84</v>
      </c>
      <c r="M43" s="40">
        <v>756</v>
      </c>
      <c r="N43" s="36">
        <v>3780</v>
      </c>
      <c r="O43" s="40">
        <v>38</v>
      </c>
      <c r="P43" s="40">
        <v>342</v>
      </c>
      <c r="Q43" s="36">
        <v>1710</v>
      </c>
    </row>
    <row r="44" spans="1:18" ht="13" x14ac:dyDescent="0.3">
      <c r="A44" s="8">
        <v>9</v>
      </c>
      <c r="B44" s="80" t="s">
        <v>25</v>
      </c>
      <c r="C44" s="40">
        <v>2679</v>
      </c>
      <c r="D44" s="40">
        <v>1339.5</v>
      </c>
      <c r="E44" s="36">
        <v>6697.5</v>
      </c>
      <c r="F44" s="40">
        <v>10012</v>
      </c>
      <c r="G44" s="40">
        <v>5006</v>
      </c>
      <c r="H44" s="36">
        <v>25030</v>
      </c>
      <c r="I44" s="40">
        <v>5636</v>
      </c>
      <c r="J44" s="40">
        <v>2818</v>
      </c>
      <c r="K44" s="36">
        <v>14090</v>
      </c>
      <c r="L44" s="40">
        <v>2229</v>
      </c>
      <c r="M44" s="40">
        <v>1114.5</v>
      </c>
      <c r="N44" s="36">
        <v>5572.5</v>
      </c>
      <c r="O44" s="40">
        <v>4988</v>
      </c>
      <c r="P44" s="40">
        <v>2494</v>
      </c>
      <c r="Q44" s="36">
        <v>12470</v>
      </c>
      <c r="R44" s="111"/>
    </row>
    <row r="45" spans="1:18" ht="13" x14ac:dyDescent="0.3">
      <c r="A45" s="114" t="s">
        <v>26</v>
      </c>
      <c r="B45" s="114"/>
      <c r="C45" s="112">
        <f t="shared" ref="C45:Q45" si="1">SUM(C33:C44)</f>
        <v>209636</v>
      </c>
      <c r="D45" s="112">
        <f t="shared" si="1"/>
        <v>318459.5</v>
      </c>
      <c r="E45" s="82">
        <f t="shared" si="1"/>
        <v>1592297.5</v>
      </c>
      <c r="F45" s="112">
        <f t="shared" si="1"/>
        <v>386200</v>
      </c>
      <c r="G45" s="112">
        <f t="shared" si="1"/>
        <v>578988</v>
      </c>
      <c r="H45" s="82">
        <f t="shared" si="1"/>
        <v>2894940</v>
      </c>
      <c r="I45" s="112">
        <f t="shared" si="1"/>
        <v>257741</v>
      </c>
      <c r="J45" s="112">
        <f t="shared" si="1"/>
        <v>389114.5</v>
      </c>
      <c r="K45" s="82">
        <f t="shared" si="1"/>
        <v>1945572.5</v>
      </c>
      <c r="L45" s="112">
        <f t="shared" si="1"/>
        <v>169203</v>
      </c>
      <c r="M45" s="112">
        <f t="shared" si="1"/>
        <v>263270</v>
      </c>
      <c r="N45" s="82">
        <f t="shared" si="1"/>
        <v>1316350</v>
      </c>
      <c r="O45" s="112">
        <f t="shared" si="1"/>
        <v>247557</v>
      </c>
      <c r="P45" s="112">
        <f t="shared" si="1"/>
        <v>335498</v>
      </c>
      <c r="Q45" s="82">
        <f t="shared" si="1"/>
        <v>1677490</v>
      </c>
    </row>
    <row r="46" spans="1:18" x14ac:dyDescent="0.25">
      <c r="H46" s="113"/>
      <c r="K46" s="113"/>
      <c r="N46" s="113"/>
      <c r="Q46" s="113"/>
    </row>
    <row r="47" spans="1:18" ht="13" x14ac:dyDescent="0.3">
      <c r="A47" s="158" t="s">
        <v>2</v>
      </c>
      <c r="B47" s="159"/>
      <c r="C47" s="117" t="s">
        <v>71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9"/>
    </row>
    <row r="48" spans="1:18" ht="13" x14ac:dyDescent="0.3">
      <c r="A48" s="160"/>
      <c r="B48" s="161"/>
      <c r="C48" s="117" t="s">
        <v>41</v>
      </c>
      <c r="D48" s="118"/>
      <c r="E48" s="119"/>
      <c r="F48" s="117" t="s">
        <v>8</v>
      </c>
      <c r="G48" s="118"/>
      <c r="H48" s="119"/>
      <c r="I48" s="117" t="s">
        <v>9</v>
      </c>
      <c r="J48" s="118"/>
      <c r="K48" s="119"/>
      <c r="L48" s="117" t="s">
        <v>42</v>
      </c>
      <c r="M48" s="118"/>
      <c r="N48" s="119"/>
      <c r="O48" s="117" t="s">
        <v>43</v>
      </c>
      <c r="P48" s="118"/>
      <c r="Q48" s="119"/>
    </row>
    <row r="49" spans="1:18" ht="13" x14ac:dyDescent="0.3">
      <c r="A49" s="162"/>
      <c r="B49" s="163"/>
      <c r="C49" s="73" t="s">
        <v>10</v>
      </c>
      <c r="D49" s="73" t="s">
        <v>44</v>
      </c>
      <c r="E49" s="82" t="s">
        <v>11</v>
      </c>
      <c r="F49" s="73" t="s">
        <v>10</v>
      </c>
      <c r="G49" s="73" t="s">
        <v>44</v>
      </c>
      <c r="H49" s="82" t="s">
        <v>11</v>
      </c>
      <c r="I49" s="73" t="s">
        <v>10</v>
      </c>
      <c r="J49" s="73" t="s">
        <v>44</v>
      </c>
      <c r="K49" s="82" t="s">
        <v>11</v>
      </c>
      <c r="L49" s="73" t="s">
        <v>10</v>
      </c>
      <c r="M49" s="73" t="s">
        <v>44</v>
      </c>
      <c r="N49" s="82" t="s">
        <v>11</v>
      </c>
      <c r="O49" s="73" t="s">
        <v>10</v>
      </c>
      <c r="P49" s="73" t="s">
        <v>44</v>
      </c>
      <c r="Q49" s="82" t="s">
        <v>11</v>
      </c>
    </row>
    <row r="50" spans="1:18" ht="13" x14ac:dyDescent="0.3">
      <c r="A50" s="8">
        <v>1</v>
      </c>
      <c r="B50" s="74" t="s">
        <v>12</v>
      </c>
      <c r="C50" s="109">
        <v>154907</v>
      </c>
      <c r="D50" s="109">
        <v>154907</v>
      </c>
      <c r="E50" s="110">
        <v>774535</v>
      </c>
      <c r="F50" s="109">
        <v>305717</v>
      </c>
      <c r="G50" s="109">
        <v>305717</v>
      </c>
      <c r="H50" s="110">
        <v>1528585</v>
      </c>
      <c r="I50" s="109">
        <v>203767</v>
      </c>
      <c r="J50" s="109">
        <v>203767</v>
      </c>
      <c r="K50" s="110">
        <v>1018835</v>
      </c>
      <c r="L50" s="40">
        <v>127596</v>
      </c>
      <c r="M50" s="40">
        <v>127596</v>
      </c>
      <c r="N50" s="110">
        <v>637980</v>
      </c>
      <c r="O50" s="109">
        <v>206438</v>
      </c>
      <c r="P50" s="109">
        <v>206438</v>
      </c>
      <c r="Q50" s="110">
        <v>1032190</v>
      </c>
    </row>
    <row r="51" spans="1:18" ht="13" x14ac:dyDescent="0.3">
      <c r="A51" s="8">
        <v>2</v>
      </c>
      <c r="B51" s="74" t="s">
        <v>13</v>
      </c>
      <c r="C51" s="40">
        <v>17565</v>
      </c>
      <c r="D51" s="40">
        <v>35130</v>
      </c>
      <c r="E51" s="36">
        <v>175650</v>
      </c>
      <c r="F51" s="40">
        <v>36499</v>
      </c>
      <c r="G51" s="40">
        <v>72998</v>
      </c>
      <c r="H51" s="36">
        <v>364990</v>
      </c>
      <c r="I51" s="40">
        <v>22367</v>
      </c>
      <c r="J51" s="40">
        <v>44734</v>
      </c>
      <c r="K51" s="36">
        <v>223670</v>
      </c>
      <c r="L51" s="40">
        <v>13334</v>
      </c>
      <c r="M51" s="40">
        <v>26668</v>
      </c>
      <c r="N51" s="36">
        <v>133340</v>
      </c>
      <c r="O51" s="40">
        <v>15505</v>
      </c>
      <c r="P51" s="40">
        <v>31010</v>
      </c>
      <c r="Q51" s="36">
        <v>155050</v>
      </c>
    </row>
    <row r="52" spans="1:18" ht="13" x14ac:dyDescent="0.3">
      <c r="A52" s="8">
        <v>3</v>
      </c>
      <c r="B52" s="74" t="s">
        <v>14</v>
      </c>
      <c r="C52" s="40">
        <v>1231</v>
      </c>
      <c r="D52" s="40">
        <v>1846.5</v>
      </c>
      <c r="E52" s="36">
        <v>9232.5</v>
      </c>
      <c r="F52" s="40">
        <v>2663</v>
      </c>
      <c r="G52" s="40">
        <v>3994.5</v>
      </c>
      <c r="H52" s="36">
        <v>19972.5</v>
      </c>
      <c r="I52" s="40">
        <v>1671</v>
      </c>
      <c r="J52" s="40">
        <v>2506.5</v>
      </c>
      <c r="K52" s="36">
        <v>12532.5</v>
      </c>
      <c r="L52" s="40">
        <v>1054</v>
      </c>
      <c r="M52" s="40">
        <v>1581</v>
      </c>
      <c r="N52" s="36">
        <v>7905</v>
      </c>
      <c r="O52" s="40">
        <v>1499</v>
      </c>
      <c r="P52" s="40">
        <v>2248.5</v>
      </c>
      <c r="Q52" s="36">
        <v>11242.5</v>
      </c>
    </row>
    <row r="53" spans="1:18" ht="13" x14ac:dyDescent="0.3">
      <c r="A53" s="8">
        <v>4</v>
      </c>
      <c r="B53" s="80" t="s">
        <v>15</v>
      </c>
      <c r="C53" s="40">
        <v>9832</v>
      </c>
      <c r="D53" s="40">
        <v>29496</v>
      </c>
      <c r="E53" s="36">
        <v>147480</v>
      </c>
      <c r="F53" s="40">
        <v>20532</v>
      </c>
      <c r="G53" s="40">
        <v>61596</v>
      </c>
      <c r="H53" s="36">
        <v>307980</v>
      </c>
      <c r="I53" s="40">
        <v>13822</v>
      </c>
      <c r="J53" s="40">
        <v>41466</v>
      </c>
      <c r="K53" s="36">
        <v>207330</v>
      </c>
      <c r="L53" s="40">
        <v>9367</v>
      </c>
      <c r="M53" s="40">
        <v>28101</v>
      </c>
      <c r="N53" s="36">
        <v>140505</v>
      </c>
      <c r="O53" s="40">
        <v>9027</v>
      </c>
      <c r="P53" s="40">
        <v>27081</v>
      </c>
      <c r="Q53" s="36">
        <v>135405</v>
      </c>
    </row>
    <row r="54" spans="1:18" ht="13" x14ac:dyDescent="0.3">
      <c r="A54" s="8">
        <v>5</v>
      </c>
      <c r="B54" s="80" t="s">
        <v>16</v>
      </c>
      <c r="C54" s="40">
        <v>554</v>
      </c>
      <c r="D54" s="40">
        <v>1108</v>
      </c>
      <c r="E54" s="36">
        <v>5540</v>
      </c>
      <c r="F54" s="40">
        <v>931</v>
      </c>
      <c r="G54" s="40">
        <v>1862</v>
      </c>
      <c r="H54" s="36">
        <v>9310</v>
      </c>
      <c r="I54" s="40">
        <v>585</v>
      </c>
      <c r="J54" s="40">
        <v>1170</v>
      </c>
      <c r="K54" s="36">
        <v>5850</v>
      </c>
      <c r="L54" s="40">
        <v>378</v>
      </c>
      <c r="M54" s="40">
        <v>756</v>
      </c>
      <c r="N54" s="36">
        <v>3780</v>
      </c>
      <c r="O54" s="40">
        <v>472</v>
      </c>
      <c r="P54" s="40">
        <v>944</v>
      </c>
      <c r="Q54" s="36">
        <v>4720</v>
      </c>
    </row>
    <row r="55" spans="1:18" ht="13" x14ac:dyDescent="0.3">
      <c r="A55" s="8">
        <v>6</v>
      </c>
      <c r="B55" s="80" t="s">
        <v>17</v>
      </c>
      <c r="C55" s="40">
        <v>6779</v>
      </c>
      <c r="D55" s="40">
        <v>27116</v>
      </c>
      <c r="E55" s="36">
        <v>135580</v>
      </c>
      <c r="F55" s="40">
        <v>12083</v>
      </c>
      <c r="G55" s="40">
        <v>48332</v>
      </c>
      <c r="H55" s="36">
        <v>241660</v>
      </c>
      <c r="I55" s="40">
        <v>8719</v>
      </c>
      <c r="J55" s="40">
        <v>34876</v>
      </c>
      <c r="K55" s="36">
        <v>174380</v>
      </c>
      <c r="L55" s="40">
        <v>6543</v>
      </c>
      <c r="M55" s="40">
        <v>26172</v>
      </c>
      <c r="N55" s="36">
        <v>130860</v>
      </c>
      <c r="O55" s="40">
        <v>6307</v>
      </c>
      <c r="P55" s="40">
        <v>25228</v>
      </c>
      <c r="Q55" s="36">
        <v>126140</v>
      </c>
    </row>
    <row r="56" spans="1:18" ht="13" x14ac:dyDescent="0.3">
      <c r="A56" s="8">
        <v>7</v>
      </c>
      <c r="B56" s="81" t="s">
        <v>18</v>
      </c>
      <c r="C56" s="40">
        <v>3494</v>
      </c>
      <c r="D56" s="40">
        <v>17470</v>
      </c>
      <c r="E56" s="36">
        <v>87350</v>
      </c>
      <c r="F56" s="40">
        <v>5323</v>
      </c>
      <c r="G56" s="40">
        <v>26615</v>
      </c>
      <c r="H56" s="36">
        <v>133075</v>
      </c>
      <c r="I56" s="40">
        <v>3442</v>
      </c>
      <c r="J56" s="40">
        <v>17210</v>
      </c>
      <c r="K56" s="36">
        <v>86050</v>
      </c>
      <c r="L56" s="40">
        <v>2913</v>
      </c>
      <c r="M56" s="40">
        <v>14565</v>
      </c>
      <c r="N56" s="36">
        <v>72825</v>
      </c>
      <c r="O56" s="40">
        <v>2843</v>
      </c>
      <c r="P56" s="40">
        <v>14215</v>
      </c>
      <c r="Q56" s="36">
        <v>71075</v>
      </c>
    </row>
    <row r="57" spans="1:18" ht="13" x14ac:dyDescent="0.3">
      <c r="A57" s="8">
        <v>8</v>
      </c>
      <c r="B57" s="81" t="s">
        <v>18</v>
      </c>
      <c r="C57" s="40">
        <v>6201</v>
      </c>
      <c r="D57" s="40">
        <v>37206</v>
      </c>
      <c r="E57" s="36">
        <v>186030</v>
      </c>
      <c r="F57" s="40">
        <v>10787</v>
      </c>
      <c r="G57" s="40">
        <v>64722</v>
      </c>
      <c r="H57" s="36">
        <v>323610</v>
      </c>
      <c r="I57" s="40">
        <v>7012</v>
      </c>
      <c r="J57" s="40">
        <v>42072</v>
      </c>
      <c r="K57" s="36">
        <v>210360</v>
      </c>
      <c r="L57" s="40">
        <v>5478</v>
      </c>
      <c r="M57" s="40">
        <v>32868</v>
      </c>
      <c r="N57" s="36">
        <v>164340</v>
      </c>
      <c r="O57" s="40">
        <v>4910</v>
      </c>
      <c r="P57" s="40">
        <v>29460</v>
      </c>
      <c r="Q57" s="36">
        <v>147300</v>
      </c>
    </row>
    <row r="58" spans="1:18" ht="13" x14ac:dyDescent="0.3">
      <c r="A58" s="8" t="s">
        <v>19</v>
      </c>
      <c r="B58" s="80" t="s">
        <v>18</v>
      </c>
      <c r="C58" s="40">
        <v>2545</v>
      </c>
      <c r="D58" s="40">
        <v>17815</v>
      </c>
      <c r="E58" s="36">
        <v>89075</v>
      </c>
      <c r="F58" s="40">
        <v>3955</v>
      </c>
      <c r="G58" s="40">
        <v>27685</v>
      </c>
      <c r="H58" s="36">
        <v>138425</v>
      </c>
      <c r="I58" s="40">
        <v>3609</v>
      </c>
      <c r="J58" s="40">
        <v>25263</v>
      </c>
      <c r="K58" s="36">
        <v>126315</v>
      </c>
      <c r="L58" s="40">
        <v>3043</v>
      </c>
      <c r="M58" s="40">
        <v>21301</v>
      </c>
      <c r="N58" s="36">
        <v>106505</v>
      </c>
      <c r="O58" s="40">
        <v>2535</v>
      </c>
      <c r="P58" s="40">
        <v>17745</v>
      </c>
      <c r="Q58" s="36">
        <v>88725</v>
      </c>
    </row>
    <row r="59" spans="1:18" ht="13" x14ac:dyDescent="0.3">
      <c r="A59" s="8" t="s">
        <v>20</v>
      </c>
      <c r="B59" s="80" t="s">
        <v>18</v>
      </c>
      <c r="C59" s="40">
        <v>5</v>
      </c>
      <c r="D59" s="40">
        <v>40</v>
      </c>
      <c r="E59" s="36">
        <v>200</v>
      </c>
      <c r="F59" s="40">
        <v>13</v>
      </c>
      <c r="G59" s="40">
        <v>104</v>
      </c>
      <c r="H59" s="36">
        <v>520</v>
      </c>
      <c r="I59" s="40">
        <v>15</v>
      </c>
      <c r="J59" s="40">
        <v>120</v>
      </c>
      <c r="K59" s="36">
        <v>600</v>
      </c>
      <c r="L59" s="40">
        <v>4</v>
      </c>
      <c r="M59" s="40">
        <v>32</v>
      </c>
      <c r="N59" s="36">
        <v>160</v>
      </c>
      <c r="O59" s="40">
        <v>2</v>
      </c>
      <c r="P59" s="40">
        <v>16</v>
      </c>
      <c r="Q59" s="36">
        <v>80</v>
      </c>
    </row>
    <row r="60" spans="1:18" ht="13" x14ac:dyDescent="0.3">
      <c r="A60" s="8" t="s">
        <v>21</v>
      </c>
      <c r="B60" s="80" t="s">
        <v>18</v>
      </c>
      <c r="C60" s="40">
        <v>177</v>
      </c>
      <c r="D60" s="40">
        <v>1593</v>
      </c>
      <c r="E60" s="36">
        <v>7965</v>
      </c>
      <c r="F60" s="40">
        <v>613</v>
      </c>
      <c r="G60" s="40">
        <v>5517</v>
      </c>
      <c r="H60" s="36">
        <v>27585</v>
      </c>
      <c r="I60" s="40">
        <v>454</v>
      </c>
      <c r="J60" s="40">
        <v>4086</v>
      </c>
      <c r="K60" s="36">
        <v>20430</v>
      </c>
      <c r="L60" s="40">
        <v>119</v>
      </c>
      <c r="M60" s="40">
        <v>1071</v>
      </c>
      <c r="N60" s="36">
        <v>5355</v>
      </c>
      <c r="O60" s="40">
        <v>58</v>
      </c>
      <c r="P60" s="40">
        <v>522</v>
      </c>
      <c r="Q60" s="36">
        <v>2610</v>
      </c>
    </row>
    <row r="61" spans="1:18" ht="13" x14ac:dyDescent="0.3">
      <c r="A61" s="8">
        <v>9</v>
      </c>
      <c r="B61" s="80" t="s">
        <v>25</v>
      </c>
      <c r="C61" s="40">
        <v>3156</v>
      </c>
      <c r="D61" s="40">
        <v>1578</v>
      </c>
      <c r="E61" s="36">
        <v>7890</v>
      </c>
      <c r="F61" s="40">
        <v>11713</v>
      </c>
      <c r="G61" s="40">
        <v>5856.5</v>
      </c>
      <c r="H61" s="36">
        <v>29282.5</v>
      </c>
      <c r="I61" s="40">
        <v>6857</v>
      </c>
      <c r="J61" s="40">
        <v>3428.5</v>
      </c>
      <c r="K61" s="36">
        <v>17142.5</v>
      </c>
      <c r="L61" s="40">
        <v>2827</v>
      </c>
      <c r="M61" s="40">
        <v>1413.5</v>
      </c>
      <c r="N61" s="36">
        <v>7067.5</v>
      </c>
      <c r="O61" s="40">
        <v>5833</v>
      </c>
      <c r="P61" s="40">
        <v>2916.5</v>
      </c>
      <c r="Q61" s="36">
        <v>14582.5</v>
      </c>
      <c r="R61" s="111"/>
    </row>
    <row r="62" spans="1:18" ht="13" x14ac:dyDescent="0.3">
      <c r="A62" s="164" t="s">
        <v>26</v>
      </c>
      <c r="B62" s="165"/>
      <c r="C62" s="112">
        <f t="shared" ref="C62:Q62" si="2">SUM(C50:C61)</f>
        <v>206446</v>
      </c>
      <c r="D62" s="112">
        <f t="shared" si="2"/>
        <v>325305.5</v>
      </c>
      <c r="E62" s="82">
        <f t="shared" si="2"/>
        <v>1626527.5</v>
      </c>
      <c r="F62" s="112">
        <f t="shared" si="2"/>
        <v>410829</v>
      </c>
      <c r="G62" s="112">
        <f t="shared" si="2"/>
        <v>624999</v>
      </c>
      <c r="H62" s="82">
        <f t="shared" si="2"/>
        <v>3124995</v>
      </c>
      <c r="I62" s="112">
        <f t="shared" si="2"/>
        <v>272320</v>
      </c>
      <c r="J62" s="112">
        <f t="shared" si="2"/>
        <v>420699</v>
      </c>
      <c r="K62" s="82">
        <f t="shared" si="2"/>
        <v>2103495</v>
      </c>
      <c r="L62" s="112">
        <f t="shared" si="2"/>
        <v>172656</v>
      </c>
      <c r="M62" s="112">
        <f>SUM(M50:M61)</f>
        <v>282124.5</v>
      </c>
      <c r="N62" s="82">
        <f t="shared" si="2"/>
        <v>1410622.5</v>
      </c>
      <c r="O62" s="112">
        <f t="shared" si="2"/>
        <v>255429</v>
      </c>
      <c r="P62" s="112">
        <f t="shared" si="2"/>
        <v>357824</v>
      </c>
      <c r="Q62" s="82">
        <f t="shared" si="2"/>
        <v>1789120</v>
      </c>
    </row>
    <row r="63" spans="1:18" x14ac:dyDescent="0.25">
      <c r="H63" s="113"/>
      <c r="K63" s="113"/>
      <c r="N63" s="113"/>
      <c r="Q63" s="113"/>
    </row>
    <row r="64" spans="1:18" ht="13" x14ac:dyDescent="0.3">
      <c r="A64" s="115" t="s">
        <v>2</v>
      </c>
      <c r="B64" s="116"/>
      <c r="C64" s="117" t="s">
        <v>72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9"/>
    </row>
    <row r="65" spans="1:18" ht="13" x14ac:dyDescent="0.3">
      <c r="A65" s="115"/>
      <c r="B65" s="116"/>
      <c r="C65" s="117" t="s">
        <v>41</v>
      </c>
      <c r="D65" s="118"/>
      <c r="E65" s="119"/>
      <c r="F65" s="117" t="s">
        <v>8</v>
      </c>
      <c r="G65" s="118"/>
      <c r="H65" s="119"/>
      <c r="I65" s="117" t="s">
        <v>9</v>
      </c>
      <c r="J65" s="118"/>
      <c r="K65" s="119"/>
      <c r="L65" s="117" t="s">
        <v>42</v>
      </c>
      <c r="M65" s="118"/>
      <c r="N65" s="119"/>
      <c r="O65" s="117" t="s">
        <v>43</v>
      </c>
      <c r="P65" s="118"/>
      <c r="Q65" s="119"/>
    </row>
    <row r="66" spans="1:18" ht="13" x14ac:dyDescent="0.3">
      <c r="A66" s="115"/>
      <c r="B66" s="116"/>
      <c r="C66" s="73" t="s">
        <v>10</v>
      </c>
      <c r="D66" s="73" t="s">
        <v>44</v>
      </c>
      <c r="E66" s="82" t="s">
        <v>11</v>
      </c>
      <c r="F66" s="73" t="s">
        <v>10</v>
      </c>
      <c r="G66" s="73" t="s">
        <v>44</v>
      </c>
      <c r="H66" s="82" t="s">
        <v>11</v>
      </c>
      <c r="I66" s="73" t="s">
        <v>10</v>
      </c>
      <c r="J66" s="73" t="s">
        <v>44</v>
      </c>
      <c r="K66" s="82" t="s">
        <v>11</v>
      </c>
      <c r="L66" s="73" t="s">
        <v>10</v>
      </c>
      <c r="M66" s="73" t="s">
        <v>44</v>
      </c>
      <c r="N66" s="82" t="s">
        <v>11</v>
      </c>
      <c r="O66" s="73" t="s">
        <v>10</v>
      </c>
      <c r="P66" s="73" t="s">
        <v>44</v>
      </c>
      <c r="Q66" s="82" t="s">
        <v>11</v>
      </c>
    </row>
    <row r="67" spans="1:18" ht="13" x14ac:dyDescent="0.3">
      <c r="A67" s="8">
        <v>1</v>
      </c>
      <c r="B67" s="100" t="s">
        <v>12</v>
      </c>
      <c r="C67" s="109">
        <v>148244</v>
      </c>
      <c r="D67" s="109">
        <v>148244</v>
      </c>
      <c r="E67" s="110">
        <v>741220</v>
      </c>
      <c r="F67" s="109">
        <v>300104</v>
      </c>
      <c r="G67" s="109">
        <v>300104</v>
      </c>
      <c r="H67" s="110">
        <v>1500520</v>
      </c>
      <c r="I67" s="109">
        <v>203134</v>
      </c>
      <c r="J67" s="109">
        <v>203134</v>
      </c>
      <c r="K67" s="110">
        <v>1015670</v>
      </c>
      <c r="L67" s="40">
        <v>127015</v>
      </c>
      <c r="M67" s="40">
        <v>127015</v>
      </c>
      <c r="N67" s="110">
        <v>635075</v>
      </c>
      <c r="O67" s="109">
        <v>201194</v>
      </c>
      <c r="P67" s="109">
        <v>201194</v>
      </c>
      <c r="Q67" s="110">
        <v>1005970</v>
      </c>
    </row>
    <row r="68" spans="1:18" ht="13" x14ac:dyDescent="0.3">
      <c r="A68" s="8">
        <v>2</v>
      </c>
      <c r="B68" s="100" t="s">
        <v>13</v>
      </c>
      <c r="C68" s="40">
        <v>17707</v>
      </c>
      <c r="D68" s="40">
        <v>35414</v>
      </c>
      <c r="E68" s="36">
        <v>177070</v>
      </c>
      <c r="F68" s="40">
        <v>37127</v>
      </c>
      <c r="G68" s="40">
        <v>74254</v>
      </c>
      <c r="H68" s="36">
        <v>371270</v>
      </c>
      <c r="I68" s="40">
        <v>22134</v>
      </c>
      <c r="J68" s="40">
        <v>44268</v>
      </c>
      <c r="K68" s="36">
        <v>221340</v>
      </c>
      <c r="L68" s="40">
        <v>13327</v>
      </c>
      <c r="M68" s="40">
        <v>26654</v>
      </c>
      <c r="N68" s="36">
        <v>133270</v>
      </c>
      <c r="O68" s="40">
        <v>15354</v>
      </c>
      <c r="P68" s="40">
        <v>30708</v>
      </c>
      <c r="Q68" s="36">
        <v>153540</v>
      </c>
    </row>
    <row r="69" spans="1:18" ht="13" x14ac:dyDescent="0.3">
      <c r="A69" s="8">
        <v>3</v>
      </c>
      <c r="B69" s="100" t="s">
        <v>14</v>
      </c>
      <c r="C69" s="40">
        <v>1179</v>
      </c>
      <c r="D69" s="40">
        <v>1768.5</v>
      </c>
      <c r="E69" s="36">
        <v>8842.5</v>
      </c>
      <c r="F69" s="40">
        <v>2455</v>
      </c>
      <c r="G69" s="40">
        <v>3682.5</v>
      </c>
      <c r="H69" s="36">
        <v>18412.5</v>
      </c>
      <c r="I69" s="40">
        <v>1580</v>
      </c>
      <c r="J69" s="40">
        <v>2370</v>
      </c>
      <c r="K69" s="36">
        <v>11850</v>
      </c>
      <c r="L69" s="40">
        <v>969</v>
      </c>
      <c r="M69" s="40">
        <v>1453.5</v>
      </c>
      <c r="N69" s="36">
        <v>7267.5</v>
      </c>
      <c r="O69" s="40">
        <v>1141</v>
      </c>
      <c r="P69" s="40">
        <v>1711.5</v>
      </c>
      <c r="Q69" s="36">
        <v>8557.5</v>
      </c>
    </row>
    <row r="70" spans="1:18" ht="13" x14ac:dyDescent="0.3">
      <c r="A70" s="8">
        <v>4</v>
      </c>
      <c r="B70" s="101" t="s">
        <v>15</v>
      </c>
      <c r="C70" s="40">
        <v>9963</v>
      </c>
      <c r="D70" s="40">
        <v>29889</v>
      </c>
      <c r="E70" s="36">
        <v>149445</v>
      </c>
      <c r="F70" s="40">
        <v>21230</v>
      </c>
      <c r="G70" s="40">
        <v>63690</v>
      </c>
      <c r="H70" s="36">
        <v>318450</v>
      </c>
      <c r="I70" s="40">
        <v>13905</v>
      </c>
      <c r="J70" s="40">
        <v>41715</v>
      </c>
      <c r="K70" s="36">
        <v>208575</v>
      </c>
      <c r="L70" s="40">
        <v>9297</v>
      </c>
      <c r="M70" s="40">
        <v>27891</v>
      </c>
      <c r="N70" s="36">
        <v>139455</v>
      </c>
      <c r="O70" s="40">
        <v>9121</v>
      </c>
      <c r="P70" s="40">
        <v>27363</v>
      </c>
      <c r="Q70" s="36">
        <v>136815</v>
      </c>
    </row>
    <row r="71" spans="1:18" ht="13" x14ac:dyDescent="0.3">
      <c r="A71" s="8">
        <v>5</v>
      </c>
      <c r="B71" s="101" t="s">
        <v>16</v>
      </c>
      <c r="C71" s="40">
        <v>408</v>
      </c>
      <c r="D71" s="40">
        <v>816</v>
      </c>
      <c r="E71" s="36">
        <v>4080</v>
      </c>
      <c r="F71" s="40">
        <v>655</v>
      </c>
      <c r="G71" s="40">
        <v>1310</v>
      </c>
      <c r="H71" s="36">
        <v>6550</v>
      </c>
      <c r="I71" s="40">
        <v>453</v>
      </c>
      <c r="J71" s="40">
        <v>906</v>
      </c>
      <c r="K71" s="36">
        <v>4530</v>
      </c>
      <c r="L71" s="40">
        <v>253</v>
      </c>
      <c r="M71" s="40">
        <v>506</v>
      </c>
      <c r="N71" s="36">
        <v>2530</v>
      </c>
      <c r="O71" s="40">
        <v>288</v>
      </c>
      <c r="P71" s="40">
        <v>576</v>
      </c>
      <c r="Q71" s="36">
        <v>2880</v>
      </c>
    </row>
    <row r="72" spans="1:18" ht="13" x14ac:dyDescent="0.3">
      <c r="A72" s="8">
        <v>6</v>
      </c>
      <c r="B72" s="101" t="s">
        <v>17</v>
      </c>
      <c r="C72" s="40">
        <v>6821</v>
      </c>
      <c r="D72" s="40">
        <v>27284</v>
      </c>
      <c r="E72" s="36">
        <v>136420</v>
      </c>
      <c r="F72" s="40">
        <v>11620</v>
      </c>
      <c r="G72" s="40">
        <v>46480</v>
      </c>
      <c r="H72" s="36">
        <v>232400</v>
      </c>
      <c r="I72" s="40">
        <v>8818</v>
      </c>
      <c r="J72" s="40">
        <v>35272</v>
      </c>
      <c r="K72" s="36">
        <v>176360</v>
      </c>
      <c r="L72" s="40">
        <v>6778</v>
      </c>
      <c r="M72" s="40">
        <v>27112</v>
      </c>
      <c r="N72" s="36">
        <v>135560</v>
      </c>
      <c r="O72" s="40">
        <v>6256</v>
      </c>
      <c r="P72" s="40">
        <v>25024</v>
      </c>
      <c r="Q72" s="36">
        <v>125120</v>
      </c>
    </row>
    <row r="73" spans="1:18" ht="13" x14ac:dyDescent="0.3">
      <c r="A73" s="8">
        <v>7</v>
      </c>
      <c r="B73" s="102" t="s">
        <v>18</v>
      </c>
      <c r="C73" s="40">
        <v>3360</v>
      </c>
      <c r="D73" s="40">
        <v>16800</v>
      </c>
      <c r="E73" s="36">
        <v>84000</v>
      </c>
      <c r="F73" s="40">
        <v>5332</v>
      </c>
      <c r="G73" s="40">
        <v>26660</v>
      </c>
      <c r="H73" s="36">
        <v>133300</v>
      </c>
      <c r="I73" s="40">
        <v>3486</v>
      </c>
      <c r="J73" s="40">
        <v>17430</v>
      </c>
      <c r="K73" s="36">
        <v>87150</v>
      </c>
      <c r="L73" s="40">
        <v>2842</v>
      </c>
      <c r="M73" s="40">
        <v>14210</v>
      </c>
      <c r="N73" s="36">
        <v>71050</v>
      </c>
      <c r="O73" s="40">
        <v>2761</v>
      </c>
      <c r="P73" s="40">
        <v>13805</v>
      </c>
      <c r="Q73" s="36">
        <v>69025</v>
      </c>
    </row>
    <row r="74" spans="1:18" ht="13" x14ac:dyDescent="0.3">
      <c r="A74" s="8">
        <v>8</v>
      </c>
      <c r="B74" s="102" t="s">
        <v>18</v>
      </c>
      <c r="C74" s="40">
        <v>5959</v>
      </c>
      <c r="D74" s="40">
        <v>35754</v>
      </c>
      <c r="E74" s="36">
        <v>178770</v>
      </c>
      <c r="F74" s="40">
        <v>10467</v>
      </c>
      <c r="G74" s="40">
        <v>62802</v>
      </c>
      <c r="H74" s="36">
        <v>314010</v>
      </c>
      <c r="I74" s="40">
        <v>7244</v>
      </c>
      <c r="J74" s="40">
        <v>43464</v>
      </c>
      <c r="K74" s="36">
        <v>217320</v>
      </c>
      <c r="L74" s="40">
        <v>5504</v>
      </c>
      <c r="M74" s="40">
        <v>33024</v>
      </c>
      <c r="N74" s="36">
        <v>165120</v>
      </c>
      <c r="O74" s="40">
        <v>5043</v>
      </c>
      <c r="P74" s="40">
        <v>30258</v>
      </c>
      <c r="Q74" s="36">
        <v>151290</v>
      </c>
    </row>
    <row r="75" spans="1:18" ht="13" x14ac:dyDescent="0.3">
      <c r="A75" s="8" t="s">
        <v>19</v>
      </c>
      <c r="B75" s="101" t="s">
        <v>18</v>
      </c>
      <c r="C75" s="40">
        <v>2530</v>
      </c>
      <c r="D75" s="40">
        <v>17710</v>
      </c>
      <c r="E75" s="36">
        <v>88550</v>
      </c>
      <c r="F75" s="40">
        <v>4087</v>
      </c>
      <c r="G75" s="40">
        <v>28609</v>
      </c>
      <c r="H75" s="36">
        <v>143045</v>
      </c>
      <c r="I75" s="40">
        <v>3959</v>
      </c>
      <c r="J75" s="40">
        <v>27713</v>
      </c>
      <c r="K75" s="36">
        <v>138565</v>
      </c>
      <c r="L75" s="40">
        <v>3210</v>
      </c>
      <c r="M75" s="40">
        <v>22470</v>
      </c>
      <c r="N75" s="36">
        <v>112350</v>
      </c>
      <c r="O75" s="40">
        <v>2797</v>
      </c>
      <c r="P75" s="40">
        <v>19579</v>
      </c>
      <c r="Q75" s="36">
        <v>97895</v>
      </c>
    </row>
    <row r="76" spans="1:18" ht="13" x14ac:dyDescent="0.3">
      <c r="A76" s="8" t="s">
        <v>20</v>
      </c>
      <c r="B76" s="101" t="s">
        <v>18</v>
      </c>
      <c r="C76" s="40">
        <v>4</v>
      </c>
      <c r="D76" s="40">
        <v>32</v>
      </c>
      <c r="E76" s="36">
        <v>160</v>
      </c>
      <c r="F76" s="40">
        <v>7</v>
      </c>
      <c r="G76" s="40">
        <v>56</v>
      </c>
      <c r="H76" s="36">
        <v>280</v>
      </c>
      <c r="I76" s="40">
        <v>11</v>
      </c>
      <c r="J76" s="40">
        <v>88</v>
      </c>
      <c r="K76" s="36">
        <v>440</v>
      </c>
      <c r="L76" s="40">
        <v>1</v>
      </c>
      <c r="M76" s="40">
        <v>8</v>
      </c>
      <c r="N76" s="36">
        <v>40</v>
      </c>
      <c r="O76" s="40">
        <v>1</v>
      </c>
      <c r="P76" s="40">
        <v>8</v>
      </c>
      <c r="Q76" s="36">
        <v>40</v>
      </c>
    </row>
    <row r="77" spans="1:18" ht="13" x14ac:dyDescent="0.3">
      <c r="A77" s="8" t="s">
        <v>21</v>
      </c>
      <c r="B77" s="101" t="s">
        <v>18</v>
      </c>
      <c r="C77" s="40">
        <v>127</v>
      </c>
      <c r="D77" s="40">
        <v>1143</v>
      </c>
      <c r="E77" s="36">
        <v>5715</v>
      </c>
      <c r="F77" s="40">
        <v>573</v>
      </c>
      <c r="G77" s="40">
        <v>5157</v>
      </c>
      <c r="H77" s="36">
        <v>25785</v>
      </c>
      <c r="I77" s="40">
        <v>423</v>
      </c>
      <c r="J77" s="40">
        <v>3807</v>
      </c>
      <c r="K77" s="36">
        <v>19035</v>
      </c>
      <c r="L77" s="40">
        <v>117</v>
      </c>
      <c r="M77" s="40">
        <v>1053</v>
      </c>
      <c r="N77" s="36">
        <v>5265</v>
      </c>
      <c r="O77" s="40">
        <v>77</v>
      </c>
      <c r="P77" s="40">
        <v>693</v>
      </c>
      <c r="Q77" s="36">
        <v>3465</v>
      </c>
    </row>
    <row r="78" spans="1:18" ht="13" x14ac:dyDescent="0.3">
      <c r="A78" s="8">
        <v>9</v>
      </c>
      <c r="B78" s="101" t="s">
        <v>25</v>
      </c>
      <c r="C78" s="40">
        <v>3021</v>
      </c>
      <c r="D78" s="40">
        <v>1510.5</v>
      </c>
      <c r="E78" s="36">
        <v>7552.5</v>
      </c>
      <c r="F78" s="40">
        <v>10688</v>
      </c>
      <c r="G78" s="40">
        <v>5344</v>
      </c>
      <c r="H78" s="36">
        <v>26720</v>
      </c>
      <c r="I78" s="40">
        <v>6203</v>
      </c>
      <c r="J78" s="40">
        <v>3101.5</v>
      </c>
      <c r="K78" s="36">
        <v>15507.5</v>
      </c>
      <c r="L78" s="40">
        <v>2800</v>
      </c>
      <c r="M78" s="40">
        <v>1400</v>
      </c>
      <c r="N78" s="36">
        <v>7000</v>
      </c>
      <c r="O78" s="40">
        <v>5279</v>
      </c>
      <c r="P78" s="40">
        <v>2639.5</v>
      </c>
      <c r="Q78" s="36">
        <v>13197.5</v>
      </c>
      <c r="R78" s="111"/>
    </row>
    <row r="79" spans="1:18" ht="13" x14ac:dyDescent="0.3">
      <c r="A79" s="114" t="s">
        <v>26</v>
      </c>
      <c r="B79" s="114"/>
      <c r="C79" s="112">
        <f t="shared" ref="C79:Q79" si="3">SUM(C67:C78)</f>
        <v>199323</v>
      </c>
      <c r="D79" s="112">
        <f t="shared" si="3"/>
        <v>316365</v>
      </c>
      <c r="E79" s="82">
        <f t="shared" si="3"/>
        <v>1581825</v>
      </c>
      <c r="F79" s="112">
        <f t="shared" si="3"/>
        <v>404345</v>
      </c>
      <c r="G79" s="112">
        <f t="shared" si="3"/>
        <v>618148.5</v>
      </c>
      <c r="H79" s="82">
        <f t="shared" si="3"/>
        <v>3090742.5</v>
      </c>
      <c r="I79" s="112">
        <f t="shared" si="3"/>
        <v>271350</v>
      </c>
      <c r="J79" s="112">
        <f t="shared" si="3"/>
        <v>423268.5</v>
      </c>
      <c r="K79" s="82">
        <f t="shared" si="3"/>
        <v>2116342.5</v>
      </c>
      <c r="L79" s="112">
        <f t="shared" si="3"/>
        <v>172113</v>
      </c>
      <c r="M79" s="112">
        <f t="shared" si="3"/>
        <v>282796.5</v>
      </c>
      <c r="N79" s="82">
        <f t="shared" si="3"/>
        <v>1413982.5</v>
      </c>
      <c r="O79" s="112">
        <f t="shared" si="3"/>
        <v>249312</v>
      </c>
      <c r="P79" s="112">
        <f t="shared" si="3"/>
        <v>353559</v>
      </c>
      <c r="Q79" s="82">
        <f t="shared" si="3"/>
        <v>1767795</v>
      </c>
    </row>
    <row r="80" spans="1:18" x14ac:dyDescent="0.25">
      <c r="H80" s="113"/>
      <c r="K80" s="113"/>
      <c r="N80" s="113"/>
      <c r="Q80" s="113"/>
    </row>
    <row r="81" spans="1:18" ht="13" x14ac:dyDescent="0.3">
      <c r="A81" s="115" t="s">
        <v>2</v>
      </c>
      <c r="B81" s="116"/>
      <c r="C81" s="117" t="s">
        <v>73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9"/>
    </row>
    <row r="82" spans="1:18" ht="13" x14ac:dyDescent="0.3">
      <c r="A82" s="115"/>
      <c r="B82" s="116"/>
      <c r="C82" s="117" t="s">
        <v>41</v>
      </c>
      <c r="D82" s="118"/>
      <c r="E82" s="119"/>
      <c r="F82" s="117" t="s">
        <v>8</v>
      </c>
      <c r="G82" s="118"/>
      <c r="H82" s="119"/>
      <c r="I82" s="117" t="s">
        <v>9</v>
      </c>
      <c r="J82" s="118"/>
      <c r="K82" s="119"/>
      <c r="L82" s="117" t="s">
        <v>42</v>
      </c>
      <c r="M82" s="118"/>
      <c r="N82" s="119"/>
      <c r="O82" s="117" t="s">
        <v>43</v>
      </c>
      <c r="P82" s="118"/>
      <c r="Q82" s="119"/>
    </row>
    <row r="83" spans="1:18" ht="13" x14ac:dyDescent="0.3">
      <c r="A83" s="115"/>
      <c r="B83" s="116"/>
      <c r="C83" s="73" t="s">
        <v>10</v>
      </c>
      <c r="D83" s="73" t="s">
        <v>44</v>
      </c>
      <c r="E83" s="82" t="s">
        <v>11</v>
      </c>
      <c r="F83" s="73" t="s">
        <v>10</v>
      </c>
      <c r="G83" s="73" t="s">
        <v>44</v>
      </c>
      <c r="H83" s="82" t="s">
        <v>11</v>
      </c>
      <c r="I83" s="73" t="s">
        <v>10</v>
      </c>
      <c r="J83" s="73" t="s">
        <v>44</v>
      </c>
      <c r="K83" s="82" t="s">
        <v>11</v>
      </c>
      <c r="L83" s="73" t="s">
        <v>10</v>
      </c>
      <c r="M83" s="73" t="s">
        <v>44</v>
      </c>
      <c r="N83" s="82" t="s">
        <v>11</v>
      </c>
      <c r="O83" s="73" t="s">
        <v>10</v>
      </c>
      <c r="P83" s="73" t="s">
        <v>44</v>
      </c>
      <c r="Q83" s="82" t="s">
        <v>11</v>
      </c>
    </row>
    <row r="84" spans="1:18" ht="13" x14ac:dyDescent="0.3">
      <c r="A84" s="8">
        <v>1</v>
      </c>
      <c r="B84" s="100" t="s">
        <v>12</v>
      </c>
      <c r="C84" s="40">
        <v>131349</v>
      </c>
      <c r="D84" s="40">
        <v>131349</v>
      </c>
      <c r="E84" s="36">
        <v>656745</v>
      </c>
      <c r="F84" s="40">
        <v>284916</v>
      </c>
      <c r="G84" s="40">
        <v>284916</v>
      </c>
      <c r="H84" s="36">
        <v>1424580</v>
      </c>
      <c r="I84" s="40">
        <v>184105</v>
      </c>
      <c r="J84" s="40">
        <v>184105</v>
      </c>
      <c r="K84" s="36">
        <v>920525</v>
      </c>
      <c r="L84" s="40">
        <v>108438</v>
      </c>
      <c r="M84" s="40">
        <v>108438</v>
      </c>
      <c r="N84" s="36">
        <v>542190</v>
      </c>
      <c r="O84" s="40">
        <v>192464</v>
      </c>
      <c r="P84" s="40">
        <v>192464</v>
      </c>
      <c r="Q84" s="36">
        <v>962320</v>
      </c>
    </row>
    <row r="85" spans="1:18" ht="13" x14ac:dyDescent="0.3">
      <c r="A85" s="8">
        <v>2</v>
      </c>
      <c r="B85" s="100" t="s">
        <v>13</v>
      </c>
      <c r="C85" s="40">
        <v>17911</v>
      </c>
      <c r="D85" s="40">
        <v>35822</v>
      </c>
      <c r="E85" s="36">
        <v>179110</v>
      </c>
      <c r="F85" s="40">
        <v>37501</v>
      </c>
      <c r="G85" s="40">
        <v>75002</v>
      </c>
      <c r="H85" s="36">
        <v>375010</v>
      </c>
      <c r="I85" s="40">
        <v>22025</v>
      </c>
      <c r="J85" s="40">
        <v>44050</v>
      </c>
      <c r="K85" s="36">
        <v>220250</v>
      </c>
      <c r="L85" s="40">
        <v>12443</v>
      </c>
      <c r="M85" s="40">
        <v>24886</v>
      </c>
      <c r="N85" s="36">
        <v>124430</v>
      </c>
      <c r="O85" s="40">
        <v>14821</v>
      </c>
      <c r="P85" s="40">
        <v>29642</v>
      </c>
      <c r="Q85" s="36">
        <v>148210</v>
      </c>
    </row>
    <row r="86" spans="1:18" ht="13" x14ac:dyDescent="0.3">
      <c r="A86" s="8">
        <v>3</v>
      </c>
      <c r="B86" s="100" t="s">
        <v>14</v>
      </c>
      <c r="C86" s="40">
        <v>1027</v>
      </c>
      <c r="D86" s="40">
        <v>1540.5</v>
      </c>
      <c r="E86" s="36">
        <v>7702.5</v>
      </c>
      <c r="F86" s="40">
        <v>2264</v>
      </c>
      <c r="G86" s="40">
        <v>3396</v>
      </c>
      <c r="H86" s="36">
        <v>16980</v>
      </c>
      <c r="I86" s="40">
        <v>1364</v>
      </c>
      <c r="J86" s="40">
        <v>2046</v>
      </c>
      <c r="K86" s="36">
        <v>10230</v>
      </c>
      <c r="L86" s="40">
        <v>844</v>
      </c>
      <c r="M86" s="40">
        <v>1266</v>
      </c>
      <c r="N86" s="36">
        <v>6330</v>
      </c>
      <c r="O86" s="40">
        <v>1059</v>
      </c>
      <c r="P86" s="40">
        <v>1588.5</v>
      </c>
      <c r="Q86" s="36">
        <v>7942.5</v>
      </c>
    </row>
    <row r="87" spans="1:18" ht="13" x14ac:dyDescent="0.3">
      <c r="A87" s="8">
        <v>4</v>
      </c>
      <c r="B87" s="101" t="s">
        <v>15</v>
      </c>
      <c r="C87" s="40">
        <v>9981</v>
      </c>
      <c r="D87" s="40">
        <v>29943</v>
      </c>
      <c r="E87" s="36">
        <v>149715</v>
      </c>
      <c r="F87" s="40">
        <v>21958</v>
      </c>
      <c r="G87" s="40">
        <v>65874</v>
      </c>
      <c r="H87" s="36">
        <v>329370</v>
      </c>
      <c r="I87" s="40">
        <v>13675</v>
      </c>
      <c r="J87" s="40">
        <v>41025</v>
      </c>
      <c r="K87" s="36">
        <v>205125</v>
      </c>
      <c r="L87" s="40">
        <v>8467</v>
      </c>
      <c r="M87" s="40">
        <v>25401</v>
      </c>
      <c r="N87" s="36">
        <v>127005</v>
      </c>
      <c r="O87" s="40">
        <v>8393</v>
      </c>
      <c r="P87" s="40">
        <v>25179</v>
      </c>
      <c r="Q87" s="36">
        <v>125895</v>
      </c>
    </row>
    <row r="88" spans="1:18" ht="13" x14ac:dyDescent="0.3">
      <c r="A88" s="8">
        <v>5</v>
      </c>
      <c r="B88" s="101" t="s">
        <v>16</v>
      </c>
      <c r="C88" s="40">
        <v>429</v>
      </c>
      <c r="D88" s="40">
        <v>858</v>
      </c>
      <c r="E88" s="36">
        <v>4290</v>
      </c>
      <c r="F88" s="40">
        <v>565</v>
      </c>
      <c r="G88" s="40">
        <v>1130</v>
      </c>
      <c r="H88" s="36">
        <v>5650</v>
      </c>
      <c r="I88" s="40">
        <v>317</v>
      </c>
      <c r="J88" s="40">
        <v>634</v>
      </c>
      <c r="K88" s="36">
        <v>3170</v>
      </c>
      <c r="L88" s="40">
        <v>212</v>
      </c>
      <c r="M88" s="40">
        <v>424</v>
      </c>
      <c r="N88" s="36">
        <v>2120</v>
      </c>
      <c r="O88" s="40">
        <v>298</v>
      </c>
      <c r="P88" s="40">
        <v>596</v>
      </c>
      <c r="Q88" s="36">
        <v>2980</v>
      </c>
    </row>
    <row r="89" spans="1:18" ht="13" x14ac:dyDescent="0.3">
      <c r="A89" s="8">
        <v>6</v>
      </c>
      <c r="B89" s="101" t="s">
        <v>17</v>
      </c>
      <c r="C89" s="40">
        <v>6536</v>
      </c>
      <c r="D89" s="40">
        <v>26144</v>
      </c>
      <c r="E89" s="36">
        <v>130720</v>
      </c>
      <c r="F89" s="40">
        <v>12108</v>
      </c>
      <c r="G89" s="40">
        <v>48432</v>
      </c>
      <c r="H89" s="36">
        <v>242160</v>
      </c>
      <c r="I89" s="40">
        <v>8394</v>
      </c>
      <c r="J89" s="40">
        <v>33576</v>
      </c>
      <c r="K89" s="36">
        <v>167880</v>
      </c>
      <c r="L89" s="40">
        <v>6275</v>
      </c>
      <c r="M89" s="40">
        <v>25100</v>
      </c>
      <c r="N89" s="36">
        <v>125500</v>
      </c>
      <c r="O89" s="40">
        <v>5837</v>
      </c>
      <c r="P89" s="40">
        <v>23348</v>
      </c>
      <c r="Q89" s="36">
        <v>116740</v>
      </c>
    </row>
    <row r="90" spans="1:18" ht="13" x14ac:dyDescent="0.3">
      <c r="A90" s="8">
        <v>7</v>
      </c>
      <c r="B90" s="102" t="s">
        <v>18</v>
      </c>
      <c r="C90" s="40">
        <v>3283</v>
      </c>
      <c r="D90" s="40">
        <v>16415</v>
      </c>
      <c r="E90" s="36">
        <v>82075</v>
      </c>
      <c r="F90" s="40">
        <v>5542</v>
      </c>
      <c r="G90" s="40">
        <v>27710</v>
      </c>
      <c r="H90" s="36">
        <v>138550</v>
      </c>
      <c r="I90" s="40">
        <v>3472</v>
      </c>
      <c r="J90" s="40">
        <v>17360</v>
      </c>
      <c r="K90" s="36">
        <v>86800</v>
      </c>
      <c r="L90" s="40">
        <v>2740</v>
      </c>
      <c r="M90" s="40">
        <v>13700</v>
      </c>
      <c r="N90" s="36">
        <v>68500</v>
      </c>
      <c r="O90" s="40">
        <v>2651</v>
      </c>
      <c r="P90" s="40">
        <v>13255</v>
      </c>
      <c r="Q90" s="36">
        <v>66275</v>
      </c>
    </row>
    <row r="91" spans="1:18" ht="13" x14ac:dyDescent="0.3">
      <c r="A91" s="8">
        <v>8</v>
      </c>
      <c r="B91" s="102" t="s">
        <v>18</v>
      </c>
      <c r="C91" s="40">
        <v>5871</v>
      </c>
      <c r="D91" s="40">
        <v>35226</v>
      </c>
      <c r="E91" s="36">
        <v>176130</v>
      </c>
      <c r="F91" s="40">
        <v>10696</v>
      </c>
      <c r="G91" s="40">
        <v>64176</v>
      </c>
      <c r="H91" s="36">
        <v>320880</v>
      </c>
      <c r="I91" s="40">
        <v>6543</v>
      </c>
      <c r="J91" s="40">
        <v>39258</v>
      </c>
      <c r="K91" s="36">
        <v>196290</v>
      </c>
      <c r="L91" s="40">
        <v>4973</v>
      </c>
      <c r="M91" s="40">
        <v>29838</v>
      </c>
      <c r="N91" s="36">
        <v>149190</v>
      </c>
      <c r="O91" s="40">
        <v>4546</v>
      </c>
      <c r="P91" s="40">
        <v>27276</v>
      </c>
      <c r="Q91" s="36">
        <v>136380</v>
      </c>
    </row>
    <row r="92" spans="1:18" ht="13" x14ac:dyDescent="0.3">
      <c r="A92" s="8" t="s">
        <v>19</v>
      </c>
      <c r="B92" s="101" t="s">
        <v>18</v>
      </c>
      <c r="C92" s="40">
        <v>2250</v>
      </c>
      <c r="D92" s="40">
        <v>15750</v>
      </c>
      <c r="E92" s="36">
        <v>78750</v>
      </c>
      <c r="F92" s="40">
        <v>3928</v>
      </c>
      <c r="G92" s="40">
        <v>27496</v>
      </c>
      <c r="H92" s="36">
        <v>137480</v>
      </c>
      <c r="I92" s="40">
        <v>3403</v>
      </c>
      <c r="J92" s="40">
        <v>23821</v>
      </c>
      <c r="K92" s="36">
        <v>119105</v>
      </c>
      <c r="L92" s="40">
        <v>2618</v>
      </c>
      <c r="M92" s="40">
        <v>18326</v>
      </c>
      <c r="N92" s="36">
        <v>91630</v>
      </c>
      <c r="O92" s="40">
        <v>2277</v>
      </c>
      <c r="P92" s="40">
        <v>15939</v>
      </c>
      <c r="Q92" s="36">
        <v>79695</v>
      </c>
    </row>
    <row r="93" spans="1:18" ht="13" x14ac:dyDescent="0.3">
      <c r="A93" s="8" t="s">
        <v>20</v>
      </c>
      <c r="B93" s="101" t="s">
        <v>18</v>
      </c>
      <c r="C93" s="40">
        <v>1</v>
      </c>
      <c r="D93" s="40">
        <v>8</v>
      </c>
      <c r="E93" s="36">
        <v>40</v>
      </c>
      <c r="F93" s="40">
        <v>15</v>
      </c>
      <c r="G93" s="40">
        <v>120</v>
      </c>
      <c r="H93" s="36">
        <v>600</v>
      </c>
      <c r="I93" s="40">
        <v>7</v>
      </c>
      <c r="J93" s="40">
        <v>56</v>
      </c>
      <c r="K93" s="36">
        <v>280</v>
      </c>
      <c r="L93" s="40">
        <v>4</v>
      </c>
      <c r="M93" s="40">
        <v>32</v>
      </c>
      <c r="N93" s="36">
        <v>160</v>
      </c>
      <c r="O93" s="40">
        <v>1</v>
      </c>
      <c r="P93" s="40">
        <v>8</v>
      </c>
      <c r="Q93" s="36">
        <v>40</v>
      </c>
    </row>
    <row r="94" spans="1:18" ht="13" x14ac:dyDescent="0.3">
      <c r="A94" s="8" t="s">
        <v>21</v>
      </c>
      <c r="B94" s="101" t="s">
        <v>18</v>
      </c>
      <c r="C94" s="40">
        <v>108</v>
      </c>
      <c r="D94" s="40">
        <v>972</v>
      </c>
      <c r="E94" s="36">
        <v>4860</v>
      </c>
      <c r="F94" s="40">
        <v>723</v>
      </c>
      <c r="G94" s="40">
        <v>6507</v>
      </c>
      <c r="H94" s="36">
        <v>32535</v>
      </c>
      <c r="I94" s="40">
        <v>403</v>
      </c>
      <c r="J94" s="40">
        <v>3627</v>
      </c>
      <c r="K94" s="36">
        <v>18135</v>
      </c>
      <c r="L94" s="40">
        <v>112</v>
      </c>
      <c r="M94" s="40">
        <v>1008</v>
      </c>
      <c r="N94" s="36">
        <v>5040</v>
      </c>
      <c r="O94" s="40">
        <v>77</v>
      </c>
      <c r="P94" s="40">
        <v>693</v>
      </c>
      <c r="Q94" s="36">
        <v>3465</v>
      </c>
    </row>
    <row r="95" spans="1:18" ht="13" x14ac:dyDescent="0.3">
      <c r="A95" s="8" t="s">
        <v>74</v>
      </c>
      <c r="B95" s="102" t="s">
        <v>18</v>
      </c>
      <c r="C95" s="40"/>
      <c r="D95" s="40"/>
      <c r="E95" s="36"/>
      <c r="F95" s="40">
        <v>1</v>
      </c>
      <c r="G95" s="40">
        <v>14</v>
      </c>
      <c r="H95" s="36">
        <v>70</v>
      </c>
      <c r="I95" s="40"/>
      <c r="J95" s="40"/>
      <c r="K95" s="36"/>
      <c r="L95" s="40"/>
      <c r="M95" s="40"/>
      <c r="N95" s="36"/>
      <c r="O95" s="40"/>
      <c r="P95" s="40"/>
      <c r="Q95" s="36"/>
    </row>
    <row r="96" spans="1:18" ht="13" x14ac:dyDescent="0.3">
      <c r="A96" s="8">
        <v>9</v>
      </c>
      <c r="B96" s="101" t="s">
        <v>25</v>
      </c>
      <c r="C96" s="40">
        <v>2681</v>
      </c>
      <c r="D96" s="40">
        <v>1340.5</v>
      </c>
      <c r="E96" s="36">
        <v>6702.5</v>
      </c>
      <c r="F96" s="40">
        <v>9635</v>
      </c>
      <c r="G96" s="40">
        <v>4817.5</v>
      </c>
      <c r="H96" s="36">
        <v>24087.5</v>
      </c>
      <c r="I96" s="40">
        <f>SUM(G96:H96)</f>
        <v>28905</v>
      </c>
      <c r="J96" s="40">
        <f>I96*0.5</f>
        <v>14452.5</v>
      </c>
      <c r="K96" s="36">
        <v>12612.5</v>
      </c>
      <c r="L96" s="40">
        <v>2354</v>
      </c>
      <c r="M96" s="40">
        <v>1177</v>
      </c>
      <c r="N96" s="36">
        <v>5885</v>
      </c>
      <c r="O96" s="40">
        <v>4611</v>
      </c>
      <c r="P96" s="40">
        <v>2305.5</v>
      </c>
      <c r="Q96" s="36">
        <v>11527.5</v>
      </c>
      <c r="R96" s="111"/>
    </row>
    <row r="97" spans="1:17" ht="13" x14ac:dyDescent="0.3">
      <c r="A97" s="114" t="s">
        <v>26</v>
      </c>
      <c r="B97" s="114"/>
      <c r="C97" s="112">
        <f t="shared" ref="C97:Q97" si="4">SUM(C84:C96)</f>
        <v>181427</v>
      </c>
      <c r="D97" s="112">
        <f t="shared" si="4"/>
        <v>295368</v>
      </c>
      <c r="E97" s="82">
        <f t="shared" si="4"/>
        <v>1476840</v>
      </c>
      <c r="F97" s="112">
        <f t="shared" si="4"/>
        <v>389852</v>
      </c>
      <c r="G97" s="112">
        <f t="shared" si="4"/>
        <v>609590.5</v>
      </c>
      <c r="H97" s="82">
        <f t="shared" si="4"/>
        <v>3047952.5</v>
      </c>
      <c r="I97" s="112">
        <f t="shared" si="4"/>
        <v>272613</v>
      </c>
      <c r="J97" s="112">
        <f t="shared" si="4"/>
        <v>404010.5</v>
      </c>
      <c r="K97" s="82">
        <f t="shared" si="4"/>
        <v>1960402.5</v>
      </c>
      <c r="L97" s="112">
        <f t="shared" si="4"/>
        <v>149480</v>
      </c>
      <c r="M97" s="112">
        <f t="shared" si="4"/>
        <v>249596</v>
      </c>
      <c r="N97" s="82">
        <f t="shared" si="4"/>
        <v>1247980</v>
      </c>
      <c r="O97" s="112">
        <f t="shared" si="4"/>
        <v>237035</v>
      </c>
      <c r="P97" s="112">
        <f t="shared" si="4"/>
        <v>332294</v>
      </c>
      <c r="Q97" s="82">
        <f t="shared" si="4"/>
        <v>1661470</v>
      </c>
    </row>
    <row r="98" spans="1:17" x14ac:dyDescent="0.25">
      <c r="H98" s="113"/>
      <c r="K98" s="113"/>
      <c r="N98" s="113"/>
      <c r="Q98" s="113"/>
    </row>
    <row r="99" spans="1:17" ht="13" x14ac:dyDescent="0.3">
      <c r="A99" s="115" t="s">
        <v>2</v>
      </c>
      <c r="B99" s="116"/>
      <c r="C99" s="117" t="s">
        <v>75</v>
      </c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9"/>
    </row>
    <row r="100" spans="1:17" ht="13" x14ac:dyDescent="0.3">
      <c r="A100" s="115"/>
      <c r="B100" s="116"/>
      <c r="C100" s="117" t="s">
        <v>41</v>
      </c>
      <c r="D100" s="118"/>
      <c r="E100" s="119"/>
      <c r="F100" s="117" t="s">
        <v>8</v>
      </c>
      <c r="G100" s="118"/>
      <c r="H100" s="119"/>
      <c r="I100" s="117" t="s">
        <v>9</v>
      </c>
      <c r="J100" s="118"/>
      <c r="K100" s="119"/>
      <c r="L100" s="117" t="s">
        <v>42</v>
      </c>
      <c r="M100" s="118"/>
      <c r="N100" s="119"/>
      <c r="O100" s="117" t="s">
        <v>43</v>
      </c>
      <c r="P100" s="118"/>
      <c r="Q100" s="119"/>
    </row>
    <row r="101" spans="1:17" ht="13" x14ac:dyDescent="0.3">
      <c r="A101" s="115"/>
      <c r="B101" s="116"/>
      <c r="C101" s="73" t="s">
        <v>10</v>
      </c>
      <c r="D101" s="73" t="s">
        <v>44</v>
      </c>
      <c r="E101" s="82" t="s">
        <v>11</v>
      </c>
      <c r="F101" s="73" t="s">
        <v>10</v>
      </c>
      <c r="G101" s="73" t="s">
        <v>44</v>
      </c>
      <c r="H101" s="82" t="s">
        <v>11</v>
      </c>
      <c r="I101" s="73" t="s">
        <v>10</v>
      </c>
      <c r="J101" s="73" t="s">
        <v>44</v>
      </c>
      <c r="K101" s="82" t="s">
        <v>11</v>
      </c>
      <c r="L101" s="73" t="s">
        <v>10</v>
      </c>
      <c r="M101" s="73" t="s">
        <v>44</v>
      </c>
      <c r="N101" s="82" t="s">
        <v>11</v>
      </c>
      <c r="O101" s="73" t="s">
        <v>10</v>
      </c>
      <c r="P101" s="73" t="s">
        <v>44</v>
      </c>
      <c r="Q101" s="82" t="s">
        <v>11</v>
      </c>
    </row>
    <row r="102" spans="1:17" ht="13" x14ac:dyDescent="0.3">
      <c r="A102" s="8">
        <v>1</v>
      </c>
      <c r="B102" s="100" t="s">
        <v>12</v>
      </c>
      <c r="C102" s="109">
        <v>114021</v>
      </c>
      <c r="D102" s="109">
        <v>114021</v>
      </c>
      <c r="E102" s="110">
        <v>570105</v>
      </c>
      <c r="F102" s="109">
        <v>254565</v>
      </c>
      <c r="G102" s="109">
        <v>254565</v>
      </c>
      <c r="H102" s="110">
        <v>1272825</v>
      </c>
      <c r="I102" s="109">
        <v>157943</v>
      </c>
      <c r="J102" s="109">
        <v>157943</v>
      </c>
      <c r="K102" s="110">
        <v>789715</v>
      </c>
      <c r="L102" s="40">
        <v>85585</v>
      </c>
      <c r="M102" s="40">
        <v>85585</v>
      </c>
      <c r="N102" s="110">
        <v>427925</v>
      </c>
      <c r="O102" s="109">
        <v>162621</v>
      </c>
      <c r="P102" s="109">
        <v>162621</v>
      </c>
      <c r="Q102" s="110">
        <v>813105</v>
      </c>
    </row>
    <row r="103" spans="1:17" ht="13" x14ac:dyDescent="0.3">
      <c r="A103" s="8">
        <v>2</v>
      </c>
      <c r="B103" s="100" t="s">
        <v>13</v>
      </c>
      <c r="C103" s="40">
        <v>15861</v>
      </c>
      <c r="D103" s="40">
        <v>31722</v>
      </c>
      <c r="E103" s="36">
        <v>158610</v>
      </c>
      <c r="F103" s="40">
        <v>34336</v>
      </c>
      <c r="G103" s="40">
        <v>68672</v>
      </c>
      <c r="H103" s="36">
        <v>343360</v>
      </c>
      <c r="I103" s="40">
        <v>19139</v>
      </c>
      <c r="J103" s="40">
        <v>38278</v>
      </c>
      <c r="K103" s="36">
        <v>191390</v>
      </c>
      <c r="L103" s="40">
        <v>10047</v>
      </c>
      <c r="M103" s="40">
        <v>20094</v>
      </c>
      <c r="N103" s="36">
        <v>100470</v>
      </c>
      <c r="O103" s="40">
        <v>12716</v>
      </c>
      <c r="P103" s="40">
        <v>25432</v>
      </c>
      <c r="Q103" s="36">
        <v>127160</v>
      </c>
    </row>
    <row r="104" spans="1:17" ht="13" x14ac:dyDescent="0.3">
      <c r="A104" s="8">
        <v>3</v>
      </c>
      <c r="B104" s="100" t="s">
        <v>14</v>
      </c>
      <c r="C104" s="40">
        <v>861</v>
      </c>
      <c r="D104" s="40">
        <v>1291.5</v>
      </c>
      <c r="E104" s="36">
        <v>6457.5</v>
      </c>
      <c r="F104" s="40">
        <v>1811</v>
      </c>
      <c r="G104" s="40">
        <v>2716.5</v>
      </c>
      <c r="H104" s="36">
        <v>13582.5</v>
      </c>
      <c r="I104" s="40">
        <v>1158</v>
      </c>
      <c r="J104" s="40">
        <v>1737</v>
      </c>
      <c r="K104" s="36">
        <v>8685</v>
      </c>
      <c r="L104" s="40">
        <v>587</v>
      </c>
      <c r="M104" s="40">
        <v>880.5</v>
      </c>
      <c r="N104" s="36">
        <v>4402.5</v>
      </c>
      <c r="O104" s="40">
        <v>812</v>
      </c>
      <c r="P104" s="40">
        <v>1218</v>
      </c>
      <c r="Q104" s="36">
        <v>6090</v>
      </c>
    </row>
    <row r="105" spans="1:17" ht="13" x14ac:dyDescent="0.3">
      <c r="A105" s="8">
        <v>4</v>
      </c>
      <c r="B105" s="101" t="s">
        <v>15</v>
      </c>
      <c r="C105" s="40">
        <v>8643</v>
      </c>
      <c r="D105" s="40">
        <v>25929</v>
      </c>
      <c r="E105" s="36">
        <v>129645</v>
      </c>
      <c r="F105" s="40">
        <v>20277</v>
      </c>
      <c r="G105" s="40">
        <v>60831</v>
      </c>
      <c r="H105" s="36">
        <v>304155</v>
      </c>
      <c r="I105" s="40">
        <v>12056</v>
      </c>
      <c r="J105" s="40">
        <v>36168</v>
      </c>
      <c r="K105" s="36">
        <v>180840</v>
      </c>
      <c r="L105" s="40">
        <v>6740</v>
      </c>
      <c r="M105" s="40">
        <v>20220</v>
      </c>
      <c r="N105" s="36">
        <v>101100</v>
      </c>
      <c r="O105" s="40">
        <v>7109</v>
      </c>
      <c r="P105" s="40">
        <v>21327</v>
      </c>
      <c r="Q105" s="36">
        <v>106635</v>
      </c>
    </row>
    <row r="106" spans="1:17" ht="13" x14ac:dyDescent="0.3">
      <c r="A106" s="8">
        <v>5</v>
      </c>
      <c r="B106" s="101" t="s">
        <v>16</v>
      </c>
      <c r="C106" s="40">
        <v>333</v>
      </c>
      <c r="D106" s="40">
        <v>666</v>
      </c>
      <c r="E106" s="36">
        <v>3330</v>
      </c>
      <c r="F106" s="40">
        <v>494</v>
      </c>
      <c r="G106" s="40">
        <v>988</v>
      </c>
      <c r="H106" s="36">
        <v>4940</v>
      </c>
      <c r="I106" s="40">
        <v>342</v>
      </c>
      <c r="J106" s="40">
        <v>684</v>
      </c>
      <c r="K106" s="36">
        <v>3420</v>
      </c>
      <c r="L106" s="40">
        <v>194</v>
      </c>
      <c r="M106" s="40">
        <v>388</v>
      </c>
      <c r="N106" s="36">
        <v>1940</v>
      </c>
      <c r="O106" s="40">
        <v>249</v>
      </c>
      <c r="P106" s="40">
        <v>498</v>
      </c>
      <c r="Q106" s="36">
        <v>2490</v>
      </c>
    </row>
    <row r="107" spans="1:17" ht="13" x14ac:dyDescent="0.3">
      <c r="A107" s="8">
        <v>6</v>
      </c>
      <c r="B107" s="101" t="s">
        <v>17</v>
      </c>
      <c r="C107" s="40">
        <v>5392</v>
      </c>
      <c r="D107" s="40">
        <v>21568</v>
      </c>
      <c r="E107" s="36">
        <v>107840</v>
      </c>
      <c r="F107" s="40">
        <v>10481</v>
      </c>
      <c r="G107" s="40">
        <v>41924</v>
      </c>
      <c r="H107" s="36">
        <v>209620</v>
      </c>
      <c r="I107" s="40">
        <v>6455</v>
      </c>
      <c r="J107" s="40">
        <v>25820</v>
      </c>
      <c r="K107" s="36">
        <v>129100</v>
      </c>
      <c r="L107" s="40">
        <v>3966</v>
      </c>
      <c r="M107" s="40">
        <v>15864</v>
      </c>
      <c r="N107" s="36">
        <v>79320</v>
      </c>
      <c r="O107" s="40">
        <v>4202</v>
      </c>
      <c r="P107" s="40">
        <v>16808</v>
      </c>
      <c r="Q107" s="36">
        <v>84040</v>
      </c>
    </row>
    <row r="108" spans="1:17" ht="13" x14ac:dyDescent="0.3">
      <c r="A108" s="8">
        <v>7</v>
      </c>
      <c r="B108" s="102" t="s">
        <v>18</v>
      </c>
      <c r="C108" s="40">
        <v>2810</v>
      </c>
      <c r="D108" s="40">
        <v>14050</v>
      </c>
      <c r="E108" s="36">
        <v>70250</v>
      </c>
      <c r="F108" s="40">
        <v>4911</v>
      </c>
      <c r="G108" s="40">
        <v>24555</v>
      </c>
      <c r="H108" s="36">
        <v>122775</v>
      </c>
      <c r="I108" s="40">
        <v>2594</v>
      </c>
      <c r="J108" s="40">
        <v>12970</v>
      </c>
      <c r="K108" s="36">
        <v>64850</v>
      </c>
      <c r="L108" s="40">
        <v>1676</v>
      </c>
      <c r="M108" s="40">
        <v>8380</v>
      </c>
      <c r="N108" s="36">
        <v>41900</v>
      </c>
      <c r="O108" s="40">
        <v>1789</v>
      </c>
      <c r="P108" s="40">
        <v>8945</v>
      </c>
      <c r="Q108" s="36">
        <v>44725</v>
      </c>
    </row>
    <row r="109" spans="1:17" ht="13" x14ac:dyDescent="0.3">
      <c r="A109" s="8">
        <v>8</v>
      </c>
      <c r="B109" s="102" t="s">
        <v>18</v>
      </c>
      <c r="C109" s="40">
        <v>4890</v>
      </c>
      <c r="D109" s="40">
        <v>29340</v>
      </c>
      <c r="E109" s="36">
        <v>146700</v>
      </c>
      <c r="F109" s="40">
        <v>9377</v>
      </c>
      <c r="G109" s="40">
        <v>56262</v>
      </c>
      <c r="H109" s="36">
        <v>281310</v>
      </c>
      <c r="I109" s="40">
        <v>4940</v>
      </c>
      <c r="J109" s="40">
        <v>29640</v>
      </c>
      <c r="K109" s="36">
        <v>148200</v>
      </c>
      <c r="L109" s="40">
        <v>2951</v>
      </c>
      <c r="M109" s="40">
        <v>17706</v>
      </c>
      <c r="N109" s="36">
        <v>88530</v>
      </c>
      <c r="O109" s="40">
        <v>2983</v>
      </c>
      <c r="P109" s="40">
        <v>17898</v>
      </c>
      <c r="Q109" s="36">
        <v>89490</v>
      </c>
    </row>
    <row r="110" spans="1:17" ht="13" x14ac:dyDescent="0.3">
      <c r="A110" s="8" t="s">
        <v>19</v>
      </c>
      <c r="B110" s="101" t="s">
        <v>18</v>
      </c>
      <c r="C110" s="40">
        <v>1717</v>
      </c>
      <c r="D110" s="40">
        <v>12019</v>
      </c>
      <c r="E110" s="36">
        <v>60095</v>
      </c>
      <c r="F110" s="40">
        <v>3165</v>
      </c>
      <c r="G110" s="40">
        <v>22155</v>
      </c>
      <c r="H110" s="36">
        <v>110775</v>
      </c>
      <c r="I110" s="40">
        <v>2808</v>
      </c>
      <c r="J110" s="40">
        <v>19656</v>
      </c>
      <c r="K110" s="36">
        <v>98280</v>
      </c>
      <c r="L110" s="40">
        <v>1367</v>
      </c>
      <c r="M110" s="40">
        <v>9569</v>
      </c>
      <c r="N110" s="36">
        <v>47845</v>
      </c>
      <c r="O110" s="40">
        <v>1391</v>
      </c>
      <c r="P110" s="40">
        <v>9737</v>
      </c>
      <c r="Q110" s="36">
        <v>48685</v>
      </c>
    </row>
    <row r="111" spans="1:17" ht="13" x14ac:dyDescent="0.3">
      <c r="A111" s="8" t="s">
        <v>20</v>
      </c>
      <c r="B111" s="101" t="s">
        <v>18</v>
      </c>
      <c r="C111" s="40">
        <v>1</v>
      </c>
      <c r="D111" s="40">
        <v>8</v>
      </c>
      <c r="E111" s="36">
        <v>40</v>
      </c>
      <c r="F111" s="40">
        <v>7</v>
      </c>
      <c r="G111" s="40">
        <v>56</v>
      </c>
      <c r="H111" s="36">
        <v>280</v>
      </c>
      <c r="I111" s="40">
        <v>6</v>
      </c>
      <c r="J111" s="40">
        <v>48</v>
      </c>
      <c r="K111" s="36">
        <v>240</v>
      </c>
      <c r="L111" s="40">
        <v>2</v>
      </c>
      <c r="M111" s="40">
        <v>16</v>
      </c>
      <c r="N111" s="36">
        <v>80</v>
      </c>
      <c r="O111" s="40">
        <v>1</v>
      </c>
      <c r="P111" s="40">
        <v>8</v>
      </c>
      <c r="Q111" s="36">
        <v>40</v>
      </c>
    </row>
    <row r="112" spans="1:17" ht="13" x14ac:dyDescent="0.3">
      <c r="A112" s="8" t="s">
        <v>21</v>
      </c>
      <c r="B112" s="101" t="s">
        <v>18</v>
      </c>
      <c r="C112" s="40">
        <v>99</v>
      </c>
      <c r="D112" s="40">
        <v>891</v>
      </c>
      <c r="E112" s="36">
        <v>4455</v>
      </c>
      <c r="F112" s="40">
        <v>752</v>
      </c>
      <c r="G112" s="40">
        <v>6768</v>
      </c>
      <c r="H112" s="36">
        <v>33840</v>
      </c>
      <c r="I112" s="40">
        <v>386</v>
      </c>
      <c r="J112" s="40">
        <v>3474</v>
      </c>
      <c r="K112" s="36">
        <v>17370</v>
      </c>
      <c r="L112" s="40">
        <v>72</v>
      </c>
      <c r="M112" s="40">
        <v>648</v>
      </c>
      <c r="N112" s="36">
        <v>3240</v>
      </c>
      <c r="O112" s="40">
        <v>72</v>
      </c>
      <c r="P112" s="40">
        <v>648</v>
      </c>
      <c r="Q112" s="36">
        <v>3240</v>
      </c>
    </row>
    <row r="113" spans="1:18" ht="13" x14ac:dyDescent="0.3">
      <c r="A113" s="8">
        <v>9</v>
      </c>
      <c r="B113" s="101" t="s">
        <v>25</v>
      </c>
      <c r="C113" s="40">
        <v>1602</v>
      </c>
      <c r="D113" s="40">
        <v>801</v>
      </c>
      <c r="E113" s="36">
        <v>4005</v>
      </c>
      <c r="F113" s="40">
        <v>6401</v>
      </c>
      <c r="G113" s="40">
        <v>3200.5</v>
      </c>
      <c r="H113" s="36">
        <v>16002.5</v>
      </c>
      <c r="I113" s="40">
        <v>3466</v>
      </c>
      <c r="J113" s="40">
        <v>1733</v>
      </c>
      <c r="K113" s="36">
        <v>8665</v>
      </c>
      <c r="L113" s="40">
        <v>1199</v>
      </c>
      <c r="M113" s="40">
        <v>599.5</v>
      </c>
      <c r="N113" s="36">
        <v>2997.5</v>
      </c>
      <c r="O113" s="40">
        <v>2950</v>
      </c>
      <c r="P113" s="40">
        <v>1475</v>
      </c>
      <c r="Q113" s="36">
        <v>7375</v>
      </c>
      <c r="R113" s="111"/>
    </row>
    <row r="114" spans="1:18" ht="13" x14ac:dyDescent="0.3">
      <c r="A114" s="114" t="s">
        <v>26</v>
      </c>
      <c r="B114" s="114"/>
      <c r="C114" s="112">
        <f t="shared" ref="C114:Q114" si="5">SUM(C102:C113)</f>
        <v>156230</v>
      </c>
      <c r="D114" s="112">
        <f t="shared" si="5"/>
        <v>252306.5</v>
      </c>
      <c r="E114" s="82">
        <f t="shared" si="5"/>
        <v>1261532.5</v>
      </c>
      <c r="F114" s="112">
        <f t="shared" si="5"/>
        <v>346577</v>
      </c>
      <c r="G114" s="112">
        <f t="shared" si="5"/>
        <v>542693</v>
      </c>
      <c r="H114" s="82">
        <f t="shared" si="5"/>
        <v>2713465</v>
      </c>
      <c r="I114" s="112">
        <f t="shared" si="5"/>
        <v>211293</v>
      </c>
      <c r="J114" s="112">
        <f t="shared" si="5"/>
        <v>328151</v>
      </c>
      <c r="K114" s="82">
        <f t="shared" si="5"/>
        <v>1640755</v>
      </c>
      <c r="L114" s="112">
        <f t="shared" si="5"/>
        <v>114386</v>
      </c>
      <c r="M114" s="112">
        <f t="shared" si="5"/>
        <v>179950</v>
      </c>
      <c r="N114" s="82">
        <f t="shared" si="5"/>
        <v>899750</v>
      </c>
      <c r="O114" s="112">
        <f t="shared" si="5"/>
        <v>196895</v>
      </c>
      <c r="P114" s="112">
        <f t="shared" si="5"/>
        <v>266615</v>
      </c>
      <c r="Q114" s="82">
        <f t="shared" si="5"/>
        <v>1333075</v>
      </c>
    </row>
    <row r="115" spans="1:18" x14ac:dyDescent="0.25">
      <c r="H115" s="113"/>
      <c r="K115" s="113"/>
      <c r="N115" s="113"/>
      <c r="Q115" s="113"/>
    </row>
    <row r="116" spans="1:18" ht="13" x14ac:dyDescent="0.3">
      <c r="A116" s="115" t="s">
        <v>2</v>
      </c>
      <c r="B116" s="116"/>
      <c r="C116" s="117" t="s">
        <v>76</v>
      </c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9"/>
    </row>
    <row r="117" spans="1:18" ht="13" x14ac:dyDescent="0.3">
      <c r="A117" s="115"/>
      <c r="B117" s="116"/>
      <c r="C117" s="117" t="s">
        <v>41</v>
      </c>
      <c r="D117" s="118"/>
      <c r="E117" s="119"/>
      <c r="F117" s="117" t="s">
        <v>8</v>
      </c>
      <c r="G117" s="118"/>
      <c r="H117" s="119"/>
      <c r="I117" s="117" t="s">
        <v>9</v>
      </c>
      <c r="J117" s="118"/>
      <c r="K117" s="119"/>
      <c r="L117" s="117" t="s">
        <v>42</v>
      </c>
      <c r="M117" s="118"/>
      <c r="N117" s="119"/>
      <c r="O117" s="117" t="s">
        <v>43</v>
      </c>
      <c r="P117" s="118"/>
      <c r="Q117" s="119"/>
    </row>
    <row r="118" spans="1:18" ht="13" x14ac:dyDescent="0.3">
      <c r="A118" s="115"/>
      <c r="B118" s="116"/>
      <c r="C118" s="73" t="s">
        <v>10</v>
      </c>
      <c r="D118" s="73" t="s">
        <v>44</v>
      </c>
      <c r="E118" s="82" t="s">
        <v>11</v>
      </c>
      <c r="F118" s="73" t="s">
        <v>10</v>
      </c>
      <c r="G118" s="73" t="s">
        <v>44</v>
      </c>
      <c r="H118" s="82" t="s">
        <v>11</v>
      </c>
      <c r="I118" s="73" t="s">
        <v>10</v>
      </c>
      <c r="J118" s="73" t="s">
        <v>44</v>
      </c>
      <c r="K118" s="82" t="s">
        <v>11</v>
      </c>
      <c r="L118" s="73" t="s">
        <v>10</v>
      </c>
      <c r="M118" s="73" t="s">
        <v>44</v>
      </c>
      <c r="N118" s="82" t="s">
        <v>11</v>
      </c>
      <c r="O118" s="73" t="s">
        <v>10</v>
      </c>
      <c r="P118" s="73" t="s">
        <v>44</v>
      </c>
      <c r="Q118" s="82" t="s">
        <v>11</v>
      </c>
    </row>
    <row r="119" spans="1:18" ht="13" x14ac:dyDescent="0.3">
      <c r="A119" s="8">
        <v>1</v>
      </c>
      <c r="B119" s="100" t="s">
        <v>12</v>
      </c>
      <c r="C119" s="109">
        <v>142097</v>
      </c>
      <c r="D119" s="109">
        <v>142097</v>
      </c>
      <c r="E119" s="110">
        <v>710485</v>
      </c>
      <c r="F119" s="109">
        <v>297323</v>
      </c>
      <c r="G119" s="109">
        <v>297323</v>
      </c>
      <c r="H119" s="110">
        <v>1486615</v>
      </c>
      <c r="I119" s="109">
        <v>196500</v>
      </c>
      <c r="J119" s="109">
        <v>196500</v>
      </c>
      <c r="K119" s="110">
        <v>982500</v>
      </c>
      <c r="L119" s="40">
        <v>124695</v>
      </c>
      <c r="M119" s="40">
        <v>124695</v>
      </c>
      <c r="N119" s="110">
        <v>623475</v>
      </c>
      <c r="O119" s="109">
        <v>210642</v>
      </c>
      <c r="P119" s="109">
        <v>210642</v>
      </c>
      <c r="Q119" s="110">
        <v>1053210</v>
      </c>
    </row>
    <row r="120" spans="1:18" ht="13" x14ac:dyDescent="0.3">
      <c r="A120" s="8">
        <v>2</v>
      </c>
      <c r="B120" s="100" t="s">
        <v>13</v>
      </c>
      <c r="C120" s="40">
        <v>18429</v>
      </c>
      <c r="D120" s="40">
        <v>36858</v>
      </c>
      <c r="E120" s="36">
        <v>184290</v>
      </c>
      <c r="F120" s="40">
        <v>37431</v>
      </c>
      <c r="G120" s="40">
        <v>74862</v>
      </c>
      <c r="H120" s="36">
        <v>374310</v>
      </c>
      <c r="I120" s="40">
        <v>22109</v>
      </c>
      <c r="J120" s="40">
        <v>44218</v>
      </c>
      <c r="K120" s="36">
        <v>221090</v>
      </c>
      <c r="L120" s="40">
        <v>12776</v>
      </c>
      <c r="M120" s="40">
        <v>25552</v>
      </c>
      <c r="N120" s="36">
        <v>127760</v>
      </c>
      <c r="O120" s="40">
        <v>15322</v>
      </c>
      <c r="P120" s="40">
        <v>30644</v>
      </c>
      <c r="Q120" s="36">
        <v>153220</v>
      </c>
    </row>
    <row r="121" spans="1:18" ht="13" x14ac:dyDescent="0.3">
      <c r="A121" s="8">
        <v>3</v>
      </c>
      <c r="B121" s="100" t="s">
        <v>14</v>
      </c>
      <c r="C121" s="40">
        <v>981</v>
      </c>
      <c r="D121" s="40">
        <v>1471.5</v>
      </c>
      <c r="E121" s="36">
        <v>7357.5</v>
      </c>
      <c r="F121" s="40">
        <v>2183</v>
      </c>
      <c r="G121" s="40">
        <v>3274.5</v>
      </c>
      <c r="H121" s="36">
        <v>16372.5</v>
      </c>
      <c r="I121" s="40">
        <v>1380</v>
      </c>
      <c r="J121" s="40">
        <v>2070</v>
      </c>
      <c r="K121" s="36">
        <v>10350</v>
      </c>
      <c r="L121" s="40">
        <v>907</v>
      </c>
      <c r="M121" s="40">
        <v>1360.5</v>
      </c>
      <c r="N121" s="36">
        <v>6802.5</v>
      </c>
      <c r="O121" s="40">
        <v>1187</v>
      </c>
      <c r="P121" s="40">
        <v>1780.5</v>
      </c>
      <c r="Q121" s="36">
        <v>8902.5</v>
      </c>
    </row>
    <row r="122" spans="1:18" ht="13" x14ac:dyDescent="0.3">
      <c r="A122" s="8">
        <v>4</v>
      </c>
      <c r="B122" s="101" t="s">
        <v>15</v>
      </c>
      <c r="C122" s="40">
        <v>10146</v>
      </c>
      <c r="D122" s="40">
        <v>30438</v>
      </c>
      <c r="E122" s="36">
        <v>152190</v>
      </c>
      <c r="F122" s="40">
        <v>21912</v>
      </c>
      <c r="G122" s="40">
        <v>65736</v>
      </c>
      <c r="H122" s="36">
        <v>328680</v>
      </c>
      <c r="I122" s="40">
        <v>13982</v>
      </c>
      <c r="J122" s="40">
        <v>41946</v>
      </c>
      <c r="K122" s="36">
        <v>209730</v>
      </c>
      <c r="L122" s="40">
        <v>8772</v>
      </c>
      <c r="M122" s="40">
        <v>26316</v>
      </c>
      <c r="N122" s="36">
        <v>131580</v>
      </c>
      <c r="O122" s="40">
        <v>9130</v>
      </c>
      <c r="P122" s="40">
        <v>27390</v>
      </c>
      <c r="Q122" s="36">
        <v>136950</v>
      </c>
    </row>
    <row r="123" spans="1:18" ht="13" x14ac:dyDescent="0.3">
      <c r="A123" s="8">
        <v>5</v>
      </c>
      <c r="B123" s="101" t="s">
        <v>16</v>
      </c>
      <c r="C123" s="40">
        <v>384</v>
      </c>
      <c r="D123" s="40">
        <v>768</v>
      </c>
      <c r="E123" s="36">
        <v>3840</v>
      </c>
      <c r="F123" s="40">
        <v>669</v>
      </c>
      <c r="G123" s="40">
        <v>1338</v>
      </c>
      <c r="H123" s="36">
        <v>6690</v>
      </c>
      <c r="I123" s="40">
        <v>484</v>
      </c>
      <c r="J123" s="40">
        <v>968</v>
      </c>
      <c r="K123" s="36">
        <v>4840</v>
      </c>
      <c r="L123" s="40">
        <v>262</v>
      </c>
      <c r="M123" s="40">
        <v>524</v>
      </c>
      <c r="N123" s="36">
        <v>2620</v>
      </c>
      <c r="O123" s="40">
        <v>351</v>
      </c>
      <c r="P123" s="40">
        <v>702</v>
      </c>
      <c r="Q123" s="36">
        <v>3510</v>
      </c>
    </row>
    <row r="124" spans="1:18" ht="13" x14ac:dyDescent="0.3">
      <c r="A124" s="8">
        <v>6</v>
      </c>
      <c r="B124" s="101" t="s">
        <v>17</v>
      </c>
      <c r="C124" s="40">
        <v>6992</v>
      </c>
      <c r="D124" s="40">
        <v>27968</v>
      </c>
      <c r="E124" s="36">
        <v>139840</v>
      </c>
      <c r="F124" s="40">
        <v>12015</v>
      </c>
      <c r="G124" s="40">
        <v>48060</v>
      </c>
      <c r="H124" s="36">
        <v>240300</v>
      </c>
      <c r="I124" s="40">
        <v>8378</v>
      </c>
      <c r="J124" s="40">
        <v>33512</v>
      </c>
      <c r="K124" s="36">
        <v>167560</v>
      </c>
      <c r="L124" s="40">
        <v>6174</v>
      </c>
      <c r="M124" s="40">
        <v>24696</v>
      </c>
      <c r="N124" s="36">
        <v>123480</v>
      </c>
      <c r="O124" s="40">
        <v>5988</v>
      </c>
      <c r="P124" s="40">
        <v>23952</v>
      </c>
      <c r="Q124" s="36">
        <v>119760</v>
      </c>
    </row>
    <row r="125" spans="1:18" ht="13" x14ac:dyDescent="0.3">
      <c r="A125" s="8">
        <v>7</v>
      </c>
      <c r="B125" s="102" t="s">
        <v>18</v>
      </c>
      <c r="C125" s="40">
        <v>3204</v>
      </c>
      <c r="D125" s="40">
        <v>16020</v>
      </c>
      <c r="E125" s="36">
        <v>80100</v>
      </c>
      <c r="F125" s="40">
        <v>5488</v>
      </c>
      <c r="G125" s="40">
        <v>27440</v>
      </c>
      <c r="H125" s="36">
        <v>137200</v>
      </c>
      <c r="I125" s="40">
        <v>3231</v>
      </c>
      <c r="J125" s="40">
        <v>16155</v>
      </c>
      <c r="K125" s="36">
        <v>80775</v>
      </c>
      <c r="L125" s="40">
        <v>2560</v>
      </c>
      <c r="M125" s="40">
        <v>12800</v>
      </c>
      <c r="N125" s="36">
        <v>64000</v>
      </c>
      <c r="O125" s="40">
        <v>2420</v>
      </c>
      <c r="P125" s="40">
        <v>12100</v>
      </c>
      <c r="Q125" s="36">
        <v>60500</v>
      </c>
    </row>
    <row r="126" spans="1:18" ht="13" x14ac:dyDescent="0.3">
      <c r="A126" s="8">
        <v>8</v>
      </c>
      <c r="B126" s="102" t="s">
        <v>18</v>
      </c>
      <c r="C126" s="40">
        <v>5609</v>
      </c>
      <c r="D126" s="40">
        <v>33654</v>
      </c>
      <c r="E126" s="36">
        <v>168270</v>
      </c>
      <c r="F126" s="40">
        <v>10652</v>
      </c>
      <c r="G126" s="40">
        <v>63912</v>
      </c>
      <c r="H126" s="36">
        <v>319560</v>
      </c>
      <c r="I126" s="40">
        <v>6227</v>
      </c>
      <c r="J126" s="40">
        <v>37362</v>
      </c>
      <c r="K126" s="36">
        <v>186810</v>
      </c>
      <c r="L126" s="40">
        <v>4753</v>
      </c>
      <c r="M126" s="40">
        <v>28518</v>
      </c>
      <c r="N126" s="36">
        <v>142590</v>
      </c>
      <c r="O126" s="40">
        <v>4334</v>
      </c>
      <c r="P126" s="40">
        <v>26004</v>
      </c>
      <c r="Q126" s="36">
        <v>130020</v>
      </c>
    </row>
    <row r="127" spans="1:18" ht="13" x14ac:dyDescent="0.3">
      <c r="A127" s="8" t="s">
        <v>19</v>
      </c>
      <c r="B127" s="101" t="s">
        <v>18</v>
      </c>
      <c r="C127" s="40">
        <v>2228</v>
      </c>
      <c r="D127" s="40">
        <v>15596</v>
      </c>
      <c r="E127" s="36">
        <v>77980</v>
      </c>
      <c r="F127" s="40">
        <v>3928</v>
      </c>
      <c r="G127" s="40">
        <v>27496</v>
      </c>
      <c r="H127" s="36">
        <v>137480</v>
      </c>
      <c r="I127" s="40">
        <v>3783</v>
      </c>
      <c r="J127" s="40">
        <v>26481</v>
      </c>
      <c r="K127" s="36">
        <v>132405</v>
      </c>
      <c r="L127" s="40">
        <v>2565</v>
      </c>
      <c r="M127" s="40">
        <v>17955</v>
      </c>
      <c r="N127" s="36">
        <v>89775</v>
      </c>
      <c r="O127" s="40">
        <v>2177</v>
      </c>
      <c r="P127" s="40">
        <v>15239</v>
      </c>
      <c r="Q127" s="36">
        <v>76195</v>
      </c>
    </row>
    <row r="128" spans="1:18" ht="13" x14ac:dyDescent="0.3">
      <c r="A128" s="8" t="s">
        <v>20</v>
      </c>
      <c r="B128" s="101" t="s">
        <v>18</v>
      </c>
      <c r="C128" s="40">
        <v>3</v>
      </c>
      <c r="D128" s="40">
        <v>24</v>
      </c>
      <c r="E128" s="36">
        <v>120</v>
      </c>
      <c r="F128" s="40">
        <v>12</v>
      </c>
      <c r="G128" s="40">
        <v>96</v>
      </c>
      <c r="H128" s="36">
        <v>480</v>
      </c>
      <c r="I128" s="40">
        <v>4</v>
      </c>
      <c r="J128" s="40">
        <v>32</v>
      </c>
      <c r="K128" s="36">
        <v>160</v>
      </c>
      <c r="L128" s="40">
        <v>1</v>
      </c>
      <c r="M128" s="40">
        <v>8</v>
      </c>
      <c r="N128" s="36">
        <v>40</v>
      </c>
      <c r="O128" s="40">
        <v>1</v>
      </c>
      <c r="P128" s="40">
        <v>8</v>
      </c>
      <c r="Q128" s="36">
        <v>40</v>
      </c>
    </row>
    <row r="129" spans="1:18" ht="13" x14ac:dyDescent="0.3">
      <c r="A129" s="8" t="s">
        <v>21</v>
      </c>
      <c r="B129" s="101" t="s">
        <v>18</v>
      </c>
      <c r="C129" s="40">
        <v>77</v>
      </c>
      <c r="D129" s="40">
        <v>693</v>
      </c>
      <c r="E129" s="36">
        <v>3465</v>
      </c>
      <c r="F129" s="40">
        <v>862</v>
      </c>
      <c r="G129" s="40">
        <v>7758</v>
      </c>
      <c r="H129" s="36">
        <v>38790</v>
      </c>
      <c r="I129" s="40">
        <v>317</v>
      </c>
      <c r="J129" s="40">
        <v>2853</v>
      </c>
      <c r="K129" s="36">
        <v>14265</v>
      </c>
      <c r="L129" s="40">
        <v>121</v>
      </c>
      <c r="M129" s="40">
        <v>1089</v>
      </c>
      <c r="N129" s="36">
        <v>5445</v>
      </c>
      <c r="O129" s="40">
        <v>69</v>
      </c>
      <c r="P129" s="40">
        <v>621</v>
      </c>
      <c r="Q129" s="36">
        <v>3105</v>
      </c>
    </row>
    <row r="130" spans="1:18" ht="13" x14ac:dyDescent="0.3">
      <c r="A130" s="8">
        <v>9</v>
      </c>
      <c r="B130" s="101" t="s">
        <v>25</v>
      </c>
      <c r="C130" s="40">
        <v>1983</v>
      </c>
      <c r="D130" s="40">
        <v>991.5</v>
      </c>
      <c r="E130" s="36">
        <v>4957.5</v>
      </c>
      <c r="F130" s="40">
        <v>7609</v>
      </c>
      <c r="G130" s="40">
        <v>3804.5</v>
      </c>
      <c r="H130" s="36">
        <v>19022.5</v>
      </c>
      <c r="I130" s="40">
        <v>4186</v>
      </c>
      <c r="J130" s="40">
        <v>2093</v>
      </c>
      <c r="K130" s="36">
        <v>10465</v>
      </c>
      <c r="L130" s="40">
        <v>1521</v>
      </c>
      <c r="M130" s="40">
        <v>760.5</v>
      </c>
      <c r="N130" s="36">
        <v>3802.5</v>
      </c>
      <c r="O130" s="40">
        <v>3701</v>
      </c>
      <c r="P130" s="40">
        <v>1850.5</v>
      </c>
      <c r="Q130" s="36">
        <v>9252.5</v>
      </c>
      <c r="R130" s="111"/>
    </row>
    <row r="131" spans="1:18" ht="13" x14ac:dyDescent="0.3">
      <c r="A131" s="114" t="s">
        <v>26</v>
      </c>
      <c r="B131" s="114"/>
      <c r="C131" s="112">
        <f t="shared" ref="C131:Q131" si="6">SUM(C119:C130)</f>
        <v>192133</v>
      </c>
      <c r="D131" s="112">
        <f t="shared" si="6"/>
        <v>306579</v>
      </c>
      <c r="E131" s="82">
        <f t="shared" si="6"/>
        <v>1532895</v>
      </c>
      <c r="F131" s="112">
        <f t="shared" si="6"/>
        <v>400084</v>
      </c>
      <c r="G131" s="112">
        <f t="shared" si="6"/>
        <v>621100</v>
      </c>
      <c r="H131" s="82">
        <f t="shared" si="6"/>
        <v>3105500</v>
      </c>
      <c r="I131" s="112">
        <f t="shared" si="6"/>
        <v>260581</v>
      </c>
      <c r="J131" s="112">
        <f t="shared" si="6"/>
        <v>404190</v>
      </c>
      <c r="K131" s="82">
        <f t="shared" si="6"/>
        <v>2020950</v>
      </c>
      <c r="L131" s="112">
        <f t="shared" si="6"/>
        <v>165107</v>
      </c>
      <c r="M131" s="112">
        <f t="shared" si="6"/>
        <v>264274</v>
      </c>
      <c r="N131" s="82">
        <f t="shared" si="6"/>
        <v>1321370</v>
      </c>
      <c r="O131" s="112">
        <f t="shared" si="6"/>
        <v>255322</v>
      </c>
      <c r="P131" s="112">
        <f t="shared" si="6"/>
        <v>350933</v>
      </c>
      <c r="Q131" s="82">
        <f t="shared" si="6"/>
        <v>1754665</v>
      </c>
    </row>
    <row r="132" spans="1:18" x14ac:dyDescent="0.25">
      <c r="H132" s="113"/>
      <c r="K132" s="113"/>
      <c r="N132" s="113"/>
      <c r="Q132" s="113"/>
    </row>
    <row r="133" spans="1:18" ht="13" x14ac:dyDescent="0.3">
      <c r="A133" s="115" t="s">
        <v>2</v>
      </c>
      <c r="B133" s="116"/>
      <c r="C133" s="117" t="s">
        <v>77</v>
      </c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9"/>
    </row>
    <row r="134" spans="1:18" ht="13" x14ac:dyDescent="0.3">
      <c r="A134" s="115"/>
      <c r="B134" s="116"/>
      <c r="C134" s="117" t="s">
        <v>41</v>
      </c>
      <c r="D134" s="118"/>
      <c r="E134" s="119"/>
      <c r="F134" s="117" t="s">
        <v>8</v>
      </c>
      <c r="G134" s="118"/>
      <c r="H134" s="119"/>
      <c r="I134" s="117" t="s">
        <v>9</v>
      </c>
      <c r="J134" s="118"/>
      <c r="K134" s="119"/>
      <c r="L134" s="117" t="s">
        <v>42</v>
      </c>
      <c r="M134" s="118"/>
      <c r="N134" s="119"/>
      <c r="O134" s="117" t="s">
        <v>43</v>
      </c>
      <c r="P134" s="118"/>
      <c r="Q134" s="119"/>
    </row>
    <row r="135" spans="1:18" ht="13" x14ac:dyDescent="0.3">
      <c r="A135" s="115"/>
      <c r="B135" s="116"/>
      <c r="C135" s="73" t="s">
        <v>10</v>
      </c>
      <c r="D135" s="73" t="s">
        <v>44</v>
      </c>
      <c r="E135" s="82" t="s">
        <v>11</v>
      </c>
      <c r="F135" s="73" t="s">
        <v>10</v>
      </c>
      <c r="G135" s="73" t="s">
        <v>44</v>
      </c>
      <c r="H135" s="82" t="s">
        <v>11</v>
      </c>
      <c r="I135" s="73" t="s">
        <v>10</v>
      </c>
      <c r="J135" s="73" t="s">
        <v>44</v>
      </c>
      <c r="K135" s="82" t="s">
        <v>11</v>
      </c>
      <c r="L135" s="73" t="s">
        <v>10</v>
      </c>
      <c r="M135" s="73" t="s">
        <v>44</v>
      </c>
      <c r="N135" s="82" t="s">
        <v>11</v>
      </c>
      <c r="O135" s="73" t="s">
        <v>10</v>
      </c>
      <c r="P135" s="73" t="s">
        <v>44</v>
      </c>
      <c r="Q135" s="82" t="s">
        <v>11</v>
      </c>
    </row>
    <row r="136" spans="1:18" ht="14.25" customHeight="1" x14ac:dyDescent="0.3">
      <c r="A136" s="8">
        <v>1</v>
      </c>
      <c r="B136" s="100" t="s">
        <v>12</v>
      </c>
      <c r="C136" s="109">
        <v>143979</v>
      </c>
      <c r="D136" s="109">
        <v>143979</v>
      </c>
      <c r="E136" s="110">
        <v>719895</v>
      </c>
      <c r="F136" s="109">
        <v>301796</v>
      </c>
      <c r="G136" s="109">
        <v>301796</v>
      </c>
      <c r="H136" s="110">
        <v>1508980</v>
      </c>
      <c r="I136" s="109">
        <v>199981</v>
      </c>
      <c r="J136" s="109">
        <v>199981</v>
      </c>
      <c r="K136" s="110">
        <v>999905</v>
      </c>
      <c r="L136" s="40">
        <v>124941</v>
      </c>
      <c r="M136" s="40">
        <v>124941</v>
      </c>
      <c r="N136" s="110">
        <v>624705</v>
      </c>
      <c r="O136" s="109">
        <v>214227</v>
      </c>
      <c r="P136" s="109">
        <v>214227</v>
      </c>
      <c r="Q136" s="110">
        <v>1071135</v>
      </c>
    </row>
    <row r="137" spans="1:18" ht="13" x14ac:dyDescent="0.3">
      <c r="A137" s="8">
        <v>2</v>
      </c>
      <c r="B137" s="100" t="s">
        <v>13</v>
      </c>
      <c r="C137" s="40">
        <v>17439</v>
      </c>
      <c r="D137" s="40">
        <v>34878</v>
      </c>
      <c r="E137" s="36">
        <v>174390</v>
      </c>
      <c r="F137" s="40">
        <v>34966</v>
      </c>
      <c r="G137" s="40">
        <v>69932</v>
      </c>
      <c r="H137" s="36">
        <v>349660</v>
      </c>
      <c r="I137" s="40">
        <v>20889</v>
      </c>
      <c r="J137" s="40">
        <v>41778</v>
      </c>
      <c r="K137" s="36">
        <v>208890</v>
      </c>
      <c r="L137" s="40">
        <v>12310</v>
      </c>
      <c r="M137" s="40">
        <v>24620</v>
      </c>
      <c r="N137" s="36">
        <v>123100</v>
      </c>
      <c r="O137" s="40">
        <v>14730</v>
      </c>
      <c r="P137" s="40">
        <v>29460</v>
      </c>
      <c r="Q137" s="36">
        <v>147300</v>
      </c>
    </row>
    <row r="138" spans="1:18" ht="13" x14ac:dyDescent="0.3">
      <c r="A138" s="8">
        <v>3</v>
      </c>
      <c r="B138" s="100" t="s">
        <v>14</v>
      </c>
      <c r="C138" s="40">
        <v>1138</v>
      </c>
      <c r="D138" s="40">
        <v>1707</v>
      </c>
      <c r="E138" s="36">
        <v>8535</v>
      </c>
      <c r="F138" s="40">
        <v>2235</v>
      </c>
      <c r="G138" s="40">
        <v>3352.5</v>
      </c>
      <c r="H138" s="36">
        <v>16762.5</v>
      </c>
      <c r="I138" s="40">
        <v>1530</v>
      </c>
      <c r="J138" s="40">
        <v>2295</v>
      </c>
      <c r="K138" s="36">
        <v>11475</v>
      </c>
      <c r="L138" s="40">
        <v>912</v>
      </c>
      <c r="M138" s="40">
        <v>1368</v>
      </c>
      <c r="N138" s="36">
        <v>6840</v>
      </c>
      <c r="O138" s="40">
        <v>1143</v>
      </c>
      <c r="P138" s="40">
        <v>1714.5</v>
      </c>
      <c r="Q138" s="36">
        <v>8572.5</v>
      </c>
    </row>
    <row r="139" spans="1:18" ht="13" x14ac:dyDescent="0.3">
      <c r="A139" s="8">
        <v>4</v>
      </c>
      <c r="B139" s="101" t="s">
        <v>15</v>
      </c>
      <c r="C139" s="40">
        <v>9847</v>
      </c>
      <c r="D139" s="40">
        <v>29541</v>
      </c>
      <c r="E139" s="36">
        <v>147705</v>
      </c>
      <c r="F139" s="40">
        <v>20122</v>
      </c>
      <c r="G139" s="40">
        <v>60366</v>
      </c>
      <c r="H139" s="36">
        <v>301830</v>
      </c>
      <c r="I139" s="40">
        <v>12712</v>
      </c>
      <c r="J139" s="40">
        <v>38136</v>
      </c>
      <c r="K139" s="36">
        <v>190680</v>
      </c>
      <c r="L139" s="40">
        <v>8623</v>
      </c>
      <c r="M139" s="40">
        <v>25869</v>
      </c>
      <c r="N139" s="36">
        <v>129345</v>
      </c>
      <c r="O139" s="40">
        <v>8515</v>
      </c>
      <c r="P139" s="40">
        <v>25545</v>
      </c>
      <c r="Q139" s="36">
        <v>127725</v>
      </c>
    </row>
    <row r="140" spans="1:18" ht="13" x14ac:dyDescent="0.3">
      <c r="A140" s="8">
        <v>5</v>
      </c>
      <c r="B140" s="101" t="s">
        <v>16</v>
      </c>
      <c r="C140" s="40">
        <v>401</v>
      </c>
      <c r="D140" s="40">
        <v>802</v>
      </c>
      <c r="E140" s="36">
        <v>4010</v>
      </c>
      <c r="F140" s="40">
        <v>681</v>
      </c>
      <c r="G140" s="40">
        <v>1362</v>
      </c>
      <c r="H140" s="36">
        <v>6810</v>
      </c>
      <c r="I140" s="40">
        <v>456</v>
      </c>
      <c r="J140" s="40">
        <v>912</v>
      </c>
      <c r="K140" s="36">
        <v>4560</v>
      </c>
      <c r="L140" s="40">
        <v>288</v>
      </c>
      <c r="M140" s="40">
        <v>576</v>
      </c>
      <c r="N140" s="36">
        <v>2880</v>
      </c>
      <c r="O140" s="40">
        <v>399</v>
      </c>
      <c r="P140" s="40">
        <v>798</v>
      </c>
      <c r="Q140" s="36">
        <v>3990</v>
      </c>
    </row>
    <row r="141" spans="1:18" ht="13" x14ac:dyDescent="0.3">
      <c r="A141" s="8">
        <v>6</v>
      </c>
      <c r="B141" s="101" t="s">
        <v>17</v>
      </c>
      <c r="C141" s="40">
        <v>6567</v>
      </c>
      <c r="D141" s="40">
        <v>26268</v>
      </c>
      <c r="E141" s="36">
        <v>131340</v>
      </c>
      <c r="F141" s="40">
        <v>11736</v>
      </c>
      <c r="G141" s="40">
        <v>46944</v>
      </c>
      <c r="H141" s="36">
        <v>234720</v>
      </c>
      <c r="I141" s="40">
        <v>8200</v>
      </c>
      <c r="J141" s="40">
        <v>32800</v>
      </c>
      <c r="K141" s="36">
        <v>164000</v>
      </c>
      <c r="L141" s="40">
        <v>6356</v>
      </c>
      <c r="M141" s="40">
        <v>25424</v>
      </c>
      <c r="N141" s="36">
        <v>127120</v>
      </c>
      <c r="O141" s="40">
        <v>5757</v>
      </c>
      <c r="P141" s="40">
        <v>23028</v>
      </c>
      <c r="Q141" s="36">
        <v>115140</v>
      </c>
    </row>
    <row r="142" spans="1:18" ht="13" x14ac:dyDescent="0.3">
      <c r="A142" s="8">
        <v>7</v>
      </c>
      <c r="B142" s="102" t="s">
        <v>18</v>
      </c>
      <c r="C142" s="40">
        <v>3282</v>
      </c>
      <c r="D142" s="40">
        <v>16410</v>
      </c>
      <c r="E142" s="36">
        <v>82050</v>
      </c>
      <c r="F142" s="40">
        <v>5342</v>
      </c>
      <c r="G142" s="40">
        <v>26710</v>
      </c>
      <c r="H142" s="36">
        <v>133550</v>
      </c>
      <c r="I142" s="40">
        <v>3086</v>
      </c>
      <c r="J142" s="40">
        <v>15430</v>
      </c>
      <c r="K142" s="36">
        <v>77150</v>
      </c>
      <c r="L142" s="40">
        <v>2543</v>
      </c>
      <c r="M142" s="40">
        <v>12715</v>
      </c>
      <c r="N142" s="36">
        <v>63575</v>
      </c>
      <c r="O142" s="40">
        <v>2389</v>
      </c>
      <c r="P142" s="40">
        <v>11945</v>
      </c>
      <c r="Q142" s="36">
        <v>59725</v>
      </c>
    </row>
    <row r="143" spans="1:18" ht="13" x14ac:dyDescent="0.3">
      <c r="A143" s="8">
        <v>8</v>
      </c>
      <c r="B143" s="102" t="s">
        <v>18</v>
      </c>
      <c r="C143" s="40">
        <v>5843</v>
      </c>
      <c r="D143" s="40">
        <v>35058</v>
      </c>
      <c r="E143" s="36">
        <v>175290</v>
      </c>
      <c r="F143" s="40">
        <v>10527</v>
      </c>
      <c r="G143" s="40">
        <v>63162</v>
      </c>
      <c r="H143" s="36">
        <v>315810</v>
      </c>
      <c r="I143" s="40">
        <v>6535</v>
      </c>
      <c r="J143" s="40">
        <v>39210</v>
      </c>
      <c r="K143" s="36">
        <v>196050</v>
      </c>
      <c r="L143" s="40">
        <v>5113</v>
      </c>
      <c r="M143" s="40">
        <v>30678</v>
      </c>
      <c r="N143" s="36">
        <v>153390</v>
      </c>
      <c r="O143" s="40">
        <v>4584</v>
      </c>
      <c r="P143" s="40">
        <v>27504</v>
      </c>
      <c r="Q143" s="36">
        <v>137520</v>
      </c>
    </row>
    <row r="144" spans="1:18" ht="13" x14ac:dyDescent="0.3">
      <c r="A144" s="8" t="s">
        <v>19</v>
      </c>
      <c r="B144" s="101" t="s">
        <v>18</v>
      </c>
      <c r="C144" s="40">
        <v>2306</v>
      </c>
      <c r="D144" s="40">
        <v>16142</v>
      </c>
      <c r="E144" s="36">
        <v>80710</v>
      </c>
      <c r="F144" s="40">
        <v>3795</v>
      </c>
      <c r="G144" s="40">
        <v>26565</v>
      </c>
      <c r="H144" s="36">
        <v>132825</v>
      </c>
      <c r="I144" s="40">
        <v>3647</v>
      </c>
      <c r="J144" s="40">
        <v>25529</v>
      </c>
      <c r="K144" s="36">
        <v>127645</v>
      </c>
      <c r="L144" s="40">
        <v>2555</v>
      </c>
      <c r="M144" s="40">
        <v>17885</v>
      </c>
      <c r="N144" s="36">
        <v>89425</v>
      </c>
      <c r="O144" s="40">
        <v>2224</v>
      </c>
      <c r="P144" s="40">
        <v>15568</v>
      </c>
      <c r="Q144" s="36">
        <v>77840</v>
      </c>
    </row>
    <row r="145" spans="1:18" ht="13" x14ac:dyDescent="0.3">
      <c r="A145" s="8" t="s">
        <v>20</v>
      </c>
      <c r="B145" s="101" t="s">
        <v>18</v>
      </c>
      <c r="C145" s="40">
        <v>4</v>
      </c>
      <c r="D145" s="40">
        <v>32</v>
      </c>
      <c r="E145" s="36">
        <v>160</v>
      </c>
      <c r="F145" s="40">
        <v>13</v>
      </c>
      <c r="G145" s="40">
        <v>104</v>
      </c>
      <c r="H145" s="36">
        <v>520</v>
      </c>
      <c r="I145" s="40">
        <v>11</v>
      </c>
      <c r="J145" s="40">
        <v>88</v>
      </c>
      <c r="K145" s="36">
        <v>440</v>
      </c>
      <c r="L145" s="40">
        <v>1</v>
      </c>
      <c r="M145" s="40">
        <v>8</v>
      </c>
      <c r="N145" s="36">
        <v>40</v>
      </c>
      <c r="O145" s="40">
        <v>3</v>
      </c>
      <c r="P145" s="40">
        <v>24</v>
      </c>
      <c r="Q145" s="36">
        <v>120</v>
      </c>
    </row>
    <row r="146" spans="1:18" ht="13" x14ac:dyDescent="0.3">
      <c r="A146" s="8" t="s">
        <v>21</v>
      </c>
      <c r="B146" s="101" t="s">
        <v>18</v>
      </c>
      <c r="C146" s="40">
        <v>85</v>
      </c>
      <c r="D146" s="40">
        <v>765</v>
      </c>
      <c r="E146" s="36">
        <v>3825</v>
      </c>
      <c r="F146" s="40">
        <v>710</v>
      </c>
      <c r="G146" s="40">
        <v>6390</v>
      </c>
      <c r="H146" s="36">
        <v>31950</v>
      </c>
      <c r="I146" s="40">
        <v>387</v>
      </c>
      <c r="J146" s="40">
        <v>3483</v>
      </c>
      <c r="K146" s="36">
        <v>17415</v>
      </c>
      <c r="L146" s="40">
        <v>162</v>
      </c>
      <c r="M146" s="40">
        <v>1458</v>
      </c>
      <c r="N146" s="36">
        <v>7290</v>
      </c>
      <c r="O146" s="40">
        <v>75</v>
      </c>
      <c r="P146" s="40">
        <v>675</v>
      </c>
      <c r="Q146" s="36">
        <v>3375</v>
      </c>
    </row>
    <row r="147" spans="1:18" ht="13" x14ac:dyDescent="0.3">
      <c r="A147" s="8">
        <v>9</v>
      </c>
      <c r="B147" s="101" t="s">
        <v>25</v>
      </c>
      <c r="C147" s="40">
        <v>2215</v>
      </c>
      <c r="D147" s="40">
        <v>1107.5</v>
      </c>
      <c r="E147" s="36">
        <v>5537.5</v>
      </c>
      <c r="F147" s="40">
        <v>8847</v>
      </c>
      <c r="G147" s="40">
        <v>4423.5</v>
      </c>
      <c r="H147" s="36">
        <v>22117.5</v>
      </c>
      <c r="I147" s="40">
        <v>4608</v>
      </c>
      <c r="J147" s="40">
        <v>2304</v>
      </c>
      <c r="K147" s="36">
        <v>11520</v>
      </c>
      <c r="L147" s="40">
        <v>1725</v>
      </c>
      <c r="M147" s="40">
        <v>862.5</v>
      </c>
      <c r="N147" s="36">
        <v>4312.5</v>
      </c>
      <c r="O147" s="40">
        <v>4435</v>
      </c>
      <c r="P147" s="40">
        <v>2217.5</v>
      </c>
      <c r="Q147" s="36">
        <v>11087.5</v>
      </c>
      <c r="R147" s="111"/>
    </row>
    <row r="148" spans="1:18" ht="13" x14ac:dyDescent="0.3">
      <c r="A148" s="114" t="s">
        <v>26</v>
      </c>
      <c r="B148" s="114"/>
      <c r="C148" s="112">
        <f t="shared" ref="C148:Q148" si="7">SUM(C136:C147)</f>
        <v>193106</v>
      </c>
      <c r="D148" s="112">
        <f t="shared" si="7"/>
        <v>306689.5</v>
      </c>
      <c r="E148" s="82">
        <f t="shared" si="7"/>
        <v>1533447.5</v>
      </c>
      <c r="F148" s="112">
        <f t="shared" si="7"/>
        <v>400770</v>
      </c>
      <c r="G148" s="112">
        <f t="shared" si="7"/>
        <v>611107</v>
      </c>
      <c r="H148" s="82">
        <f t="shared" si="7"/>
        <v>3055535</v>
      </c>
      <c r="I148" s="112">
        <f t="shared" si="7"/>
        <v>262042</v>
      </c>
      <c r="J148" s="112">
        <f t="shared" si="7"/>
        <v>401946</v>
      </c>
      <c r="K148" s="82">
        <f t="shared" si="7"/>
        <v>2009730</v>
      </c>
      <c r="L148" s="112">
        <f t="shared" si="7"/>
        <v>165529</v>
      </c>
      <c r="M148" s="112">
        <f t="shared" si="7"/>
        <v>266404.5</v>
      </c>
      <c r="N148" s="82">
        <f t="shared" si="7"/>
        <v>1332022.5</v>
      </c>
      <c r="O148" s="112">
        <f t="shared" si="7"/>
        <v>258481</v>
      </c>
      <c r="P148" s="112">
        <f t="shared" si="7"/>
        <v>352706</v>
      </c>
      <c r="Q148" s="82">
        <f t="shared" si="7"/>
        <v>1763530</v>
      </c>
    </row>
    <row r="149" spans="1:18" x14ac:dyDescent="0.25">
      <c r="H149" s="113"/>
      <c r="K149" s="113"/>
      <c r="N149" s="113"/>
      <c r="Q149" s="113"/>
    </row>
    <row r="150" spans="1:18" ht="13" x14ac:dyDescent="0.3">
      <c r="A150" s="115" t="s">
        <v>2</v>
      </c>
      <c r="B150" s="116"/>
      <c r="C150" s="117" t="s">
        <v>78</v>
      </c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9"/>
    </row>
    <row r="151" spans="1:18" ht="13" x14ac:dyDescent="0.3">
      <c r="A151" s="115"/>
      <c r="B151" s="116"/>
      <c r="C151" s="117" t="s">
        <v>41</v>
      </c>
      <c r="D151" s="118"/>
      <c r="E151" s="119"/>
      <c r="F151" s="117" t="s">
        <v>8</v>
      </c>
      <c r="G151" s="118"/>
      <c r="H151" s="119"/>
      <c r="I151" s="117" t="s">
        <v>9</v>
      </c>
      <c r="J151" s="118"/>
      <c r="K151" s="119"/>
      <c r="L151" s="117" t="s">
        <v>42</v>
      </c>
      <c r="M151" s="118"/>
      <c r="N151" s="119"/>
      <c r="O151" s="117" t="s">
        <v>43</v>
      </c>
      <c r="P151" s="118"/>
      <c r="Q151" s="119"/>
    </row>
    <row r="152" spans="1:18" ht="13" x14ac:dyDescent="0.3">
      <c r="A152" s="115"/>
      <c r="B152" s="116"/>
      <c r="C152" s="73" t="s">
        <v>10</v>
      </c>
      <c r="D152" s="73" t="s">
        <v>44</v>
      </c>
      <c r="E152" s="82" t="s">
        <v>11</v>
      </c>
      <c r="F152" s="73" t="s">
        <v>10</v>
      </c>
      <c r="G152" s="73" t="s">
        <v>44</v>
      </c>
      <c r="H152" s="82" t="s">
        <v>11</v>
      </c>
      <c r="I152" s="73" t="s">
        <v>10</v>
      </c>
      <c r="J152" s="73" t="s">
        <v>44</v>
      </c>
      <c r="K152" s="82" t="s">
        <v>11</v>
      </c>
      <c r="L152" s="73" t="s">
        <v>10</v>
      </c>
      <c r="M152" s="73" t="s">
        <v>44</v>
      </c>
      <c r="N152" s="82" t="s">
        <v>11</v>
      </c>
      <c r="O152" s="73" t="s">
        <v>10</v>
      </c>
      <c r="P152" s="73" t="s">
        <v>44</v>
      </c>
      <c r="Q152" s="82" t="s">
        <v>11</v>
      </c>
    </row>
    <row r="153" spans="1:18" ht="13" x14ac:dyDescent="0.3">
      <c r="A153" s="8">
        <v>1</v>
      </c>
      <c r="B153" s="100" t="s">
        <v>12</v>
      </c>
      <c r="C153" s="109">
        <v>137918</v>
      </c>
      <c r="D153" s="109">
        <v>137918</v>
      </c>
      <c r="E153" s="110">
        <v>689590</v>
      </c>
      <c r="F153" s="109">
        <v>286454</v>
      </c>
      <c r="G153" s="109">
        <v>286454</v>
      </c>
      <c r="H153" s="110">
        <v>1432270</v>
      </c>
      <c r="I153" s="109">
        <v>187183</v>
      </c>
      <c r="J153" s="109">
        <v>187183</v>
      </c>
      <c r="K153" s="110">
        <v>935915</v>
      </c>
      <c r="L153" s="40">
        <v>115254</v>
      </c>
      <c r="M153" s="40">
        <v>115254</v>
      </c>
      <c r="N153" s="110">
        <v>576270</v>
      </c>
      <c r="O153" s="109">
        <v>197532</v>
      </c>
      <c r="P153" s="109">
        <v>197532</v>
      </c>
      <c r="Q153" s="110">
        <v>987660</v>
      </c>
    </row>
    <row r="154" spans="1:18" ht="13" x14ac:dyDescent="0.3">
      <c r="A154" s="8">
        <v>2</v>
      </c>
      <c r="B154" s="100" t="s">
        <v>13</v>
      </c>
      <c r="C154" s="40">
        <v>18240</v>
      </c>
      <c r="D154" s="40">
        <v>36480</v>
      </c>
      <c r="E154" s="36">
        <v>182400</v>
      </c>
      <c r="F154" s="40">
        <v>36499</v>
      </c>
      <c r="G154" s="40">
        <v>72998</v>
      </c>
      <c r="H154" s="36">
        <v>364990</v>
      </c>
      <c r="I154" s="40">
        <v>21734</v>
      </c>
      <c r="J154" s="40">
        <v>43468</v>
      </c>
      <c r="K154" s="36">
        <v>217340</v>
      </c>
      <c r="L154" s="40">
        <v>13096</v>
      </c>
      <c r="M154" s="40">
        <v>26192</v>
      </c>
      <c r="N154" s="36">
        <v>130960</v>
      </c>
      <c r="O154" s="40">
        <v>15697</v>
      </c>
      <c r="P154" s="40">
        <v>31394</v>
      </c>
      <c r="Q154" s="36">
        <v>156970</v>
      </c>
    </row>
    <row r="155" spans="1:18" ht="13" x14ac:dyDescent="0.3">
      <c r="A155" s="8">
        <v>3</v>
      </c>
      <c r="B155" s="100" t="s">
        <v>14</v>
      </c>
      <c r="C155" s="40">
        <v>1162</v>
      </c>
      <c r="D155" s="40">
        <v>1743</v>
      </c>
      <c r="E155" s="36">
        <v>8715</v>
      </c>
      <c r="F155" s="40">
        <v>2403</v>
      </c>
      <c r="G155" s="40">
        <v>3604.5</v>
      </c>
      <c r="H155" s="36">
        <v>18022.5</v>
      </c>
      <c r="I155" s="40">
        <v>1427</v>
      </c>
      <c r="J155" s="40">
        <v>2140.5</v>
      </c>
      <c r="K155" s="36">
        <v>10702.5</v>
      </c>
      <c r="L155" s="40">
        <v>1046</v>
      </c>
      <c r="M155" s="40">
        <v>1569</v>
      </c>
      <c r="N155" s="36">
        <v>7845</v>
      </c>
      <c r="O155" s="40">
        <v>1289</v>
      </c>
      <c r="P155" s="40">
        <v>1933.5</v>
      </c>
      <c r="Q155" s="36">
        <v>9667.5</v>
      </c>
    </row>
    <row r="156" spans="1:18" ht="13" x14ac:dyDescent="0.3">
      <c r="A156" s="8">
        <v>4</v>
      </c>
      <c r="B156" s="101" t="s">
        <v>15</v>
      </c>
      <c r="C156" s="40">
        <v>10071</v>
      </c>
      <c r="D156" s="40">
        <v>30213</v>
      </c>
      <c r="E156" s="36">
        <v>151065</v>
      </c>
      <c r="F156" s="40">
        <v>20488</v>
      </c>
      <c r="G156" s="40">
        <v>61464</v>
      </c>
      <c r="H156" s="36">
        <v>307320</v>
      </c>
      <c r="I156" s="40">
        <v>12712</v>
      </c>
      <c r="J156" s="40">
        <v>38136</v>
      </c>
      <c r="K156" s="36">
        <v>190680</v>
      </c>
      <c r="L156" s="40">
        <v>8782</v>
      </c>
      <c r="M156" s="40">
        <v>26346</v>
      </c>
      <c r="N156" s="36">
        <v>131730</v>
      </c>
      <c r="O156" s="40">
        <v>8922</v>
      </c>
      <c r="P156" s="40">
        <v>26766</v>
      </c>
      <c r="Q156" s="36">
        <v>133830</v>
      </c>
    </row>
    <row r="157" spans="1:18" ht="13" x14ac:dyDescent="0.3">
      <c r="A157" s="8">
        <v>5</v>
      </c>
      <c r="B157" s="101" t="s">
        <v>16</v>
      </c>
      <c r="C157" s="40">
        <v>433</v>
      </c>
      <c r="D157" s="40">
        <v>866</v>
      </c>
      <c r="E157" s="36">
        <v>4330</v>
      </c>
      <c r="F157" s="40">
        <v>744</v>
      </c>
      <c r="G157" s="40">
        <v>1488</v>
      </c>
      <c r="H157" s="36">
        <v>7440</v>
      </c>
      <c r="I157" s="40">
        <v>438</v>
      </c>
      <c r="J157" s="40">
        <v>876</v>
      </c>
      <c r="K157" s="36">
        <v>4380</v>
      </c>
      <c r="L157" s="40">
        <v>295</v>
      </c>
      <c r="M157" s="40">
        <v>590</v>
      </c>
      <c r="N157" s="36">
        <v>2950</v>
      </c>
      <c r="O157" s="40">
        <v>392</v>
      </c>
      <c r="P157" s="40">
        <v>784</v>
      </c>
      <c r="Q157" s="36">
        <v>3920</v>
      </c>
    </row>
    <row r="158" spans="1:18" ht="13" x14ac:dyDescent="0.3">
      <c r="A158" s="8">
        <v>6</v>
      </c>
      <c r="B158" s="101" t="s">
        <v>17</v>
      </c>
      <c r="C158" s="40">
        <v>6784</v>
      </c>
      <c r="D158" s="40">
        <v>27136</v>
      </c>
      <c r="E158" s="36">
        <v>135680</v>
      </c>
      <c r="F158" s="40">
        <v>12460</v>
      </c>
      <c r="G158" s="40">
        <v>49840</v>
      </c>
      <c r="H158" s="36">
        <v>249200</v>
      </c>
      <c r="I158" s="40">
        <v>8448</v>
      </c>
      <c r="J158" s="40">
        <v>33792</v>
      </c>
      <c r="K158" s="36">
        <v>168960</v>
      </c>
      <c r="L158" s="40">
        <v>6461</v>
      </c>
      <c r="M158" s="40">
        <v>25844</v>
      </c>
      <c r="N158" s="36">
        <v>129220</v>
      </c>
      <c r="O158" s="40">
        <v>5961</v>
      </c>
      <c r="P158" s="40">
        <v>23844</v>
      </c>
      <c r="Q158" s="36">
        <v>119220</v>
      </c>
    </row>
    <row r="159" spans="1:18" ht="13" x14ac:dyDescent="0.3">
      <c r="A159" s="8">
        <v>7</v>
      </c>
      <c r="B159" s="102" t="s">
        <v>18</v>
      </c>
      <c r="C159" s="40">
        <v>3434</v>
      </c>
      <c r="D159" s="40">
        <v>17170</v>
      </c>
      <c r="E159" s="36">
        <v>85850</v>
      </c>
      <c r="F159" s="40">
        <v>5592</v>
      </c>
      <c r="G159" s="40">
        <v>27960</v>
      </c>
      <c r="H159" s="36">
        <v>139800</v>
      </c>
      <c r="I159" s="40">
        <v>3362</v>
      </c>
      <c r="J159" s="40">
        <v>16810</v>
      </c>
      <c r="K159" s="36">
        <v>84050</v>
      </c>
      <c r="L159" s="40">
        <v>2771</v>
      </c>
      <c r="M159" s="40">
        <v>13855</v>
      </c>
      <c r="N159" s="36">
        <v>69275</v>
      </c>
      <c r="O159" s="40">
        <v>2504</v>
      </c>
      <c r="P159" s="40">
        <v>12520</v>
      </c>
      <c r="Q159" s="36">
        <v>62600</v>
      </c>
    </row>
    <row r="160" spans="1:18" ht="13" x14ac:dyDescent="0.3">
      <c r="A160" s="8">
        <v>8</v>
      </c>
      <c r="B160" s="102" t="s">
        <v>18</v>
      </c>
      <c r="C160" s="40">
        <v>6067</v>
      </c>
      <c r="D160" s="40">
        <v>36402</v>
      </c>
      <c r="E160" s="36">
        <v>182010</v>
      </c>
      <c r="F160" s="40">
        <v>10973</v>
      </c>
      <c r="G160" s="40">
        <v>65838</v>
      </c>
      <c r="H160" s="36">
        <v>329190</v>
      </c>
      <c r="I160" s="40">
        <v>7046</v>
      </c>
      <c r="J160" s="40">
        <v>42276</v>
      </c>
      <c r="K160" s="36">
        <v>211380</v>
      </c>
      <c r="L160" s="40">
        <v>5357</v>
      </c>
      <c r="M160" s="40">
        <v>32142</v>
      </c>
      <c r="N160" s="36">
        <v>160710</v>
      </c>
      <c r="O160" s="40">
        <v>4961</v>
      </c>
      <c r="P160" s="40">
        <v>29766</v>
      </c>
      <c r="Q160" s="36">
        <v>148830</v>
      </c>
    </row>
    <row r="161" spans="1:18" ht="13" x14ac:dyDescent="0.3">
      <c r="A161" s="8" t="s">
        <v>19</v>
      </c>
      <c r="B161" s="101" t="s">
        <v>18</v>
      </c>
      <c r="C161" s="40">
        <v>2355</v>
      </c>
      <c r="D161" s="40">
        <v>16485</v>
      </c>
      <c r="E161" s="36">
        <v>82425</v>
      </c>
      <c r="F161" s="40">
        <v>3731</v>
      </c>
      <c r="G161" s="40">
        <v>26117</v>
      </c>
      <c r="H161" s="36">
        <v>130585</v>
      </c>
      <c r="I161" s="40">
        <v>4005</v>
      </c>
      <c r="J161" s="40">
        <v>28035</v>
      </c>
      <c r="K161" s="36">
        <v>140175</v>
      </c>
      <c r="L161" s="40">
        <v>2601</v>
      </c>
      <c r="M161" s="40">
        <v>18207</v>
      </c>
      <c r="N161" s="36">
        <v>91035</v>
      </c>
      <c r="O161" s="40">
        <v>2583</v>
      </c>
      <c r="P161" s="40">
        <v>18081</v>
      </c>
      <c r="Q161" s="36">
        <v>90405</v>
      </c>
    </row>
    <row r="162" spans="1:18" ht="13" x14ac:dyDescent="0.3">
      <c r="A162" s="8" t="s">
        <v>20</v>
      </c>
      <c r="B162" s="101" t="s">
        <v>18</v>
      </c>
      <c r="C162" s="40">
        <v>1</v>
      </c>
      <c r="D162" s="40">
        <v>8</v>
      </c>
      <c r="E162" s="36">
        <v>40</v>
      </c>
      <c r="F162" s="40">
        <v>15</v>
      </c>
      <c r="G162" s="40">
        <v>120</v>
      </c>
      <c r="H162" s="36">
        <v>600</v>
      </c>
      <c r="I162" s="40">
        <v>6</v>
      </c>
      <c r="J162" s="40">
        <v>48</v>
      </c>
      <c r="K162" s="36">
        <v>240</v>
      </c>
      <c r="L162" s="40">
        <v>1</v>
      </c>
      <c r="M162" s="40">
        <v>8</v>
      </c>
      <c r="N162" s="36">
        <v>40</v>
      </c>
      <c r="O162" s="40">
        <v>2</v>
      </c>
      <c r="P162" s="40">
        <v>16</v>
      </c>
      <c r="Q162" s="36">
        <v>80</v>
      </c>
    </row>
    <row r="163" spans="1:18" ht="13" x14ac:dyDescent="0.3">
      <c r="A163" s="8" t="s">
        <v>21</v>
      </c>
      <c r="B163" s="101" t="s">
        <v>18</v>
      </c>
      <c r="C163" s="40">
        <v>123</v>
      </c>
      <c r="D163" s="40">
        <v>1107</v>
      </c>
      <c r="E163" s="36">
        <v>5535</v>
      </c>
      <c r="F163" s="40">
        <v>786</v>
      </c>
      <c r="G163" s="40">
        <v>7074</v>
      </c>
      <c r="H163" s="36">
        <v>35370</v>
      </c>
      <c r="I163" s="40">
        <v>413</v>
      </c>
      <c r="J163" s="40">
        <v>3717</v>
      </c>
      <c r="K163" s="36">
        <v>18585</v>
      </c>
      <c r="L163" s="40">
        <v>142</v>
      </c>
      <c r="M163" s="40">
        <v>1278</v>
      </c>
      <c r="N163" s="36">
        <v>6390</v>
      </c>
      <c r="O163" s="40">
        <v>69</v>
      </c>
      <c r="P163" s="40">
        <v>621</v>
      </c>
      <c r="Q163" s="36">
        <v>3105</v>
      </c>
    </row>
    <row r="164" spans="1:18" ht="13" x14ac:dyDescent="0.3">
      <c r="A164" s="8" t="s">
        <v>22</v>
      </c>
      <c r="B164" s="101" t="s">
        <v>18</v>
      </c>
      <c r="C164" s="40">
        <v>0</v>
      </c>
      <c r="D164" s="40">
        <v>0</v>
      </c>
      <c r="E164" s="36">
        <v>0</v>
      </c>
      <c r="F164" s="40">
        <v>0</v>
      </c>
      <c r="G164" s="40">
        <v>0</v>
      </c>
      <c r="H164" s="36">
        <v>0</v>
      </c>
      <c r="I164" s="40">
        <v>1</v>
      </c>
      <c r="J164" s="40">
        <v>10</v>
      </c>
      <c r="K164" s="36">
        <v>50</v>
      </c>
      <c r="L164" s="40">
        <v>0</v>
      </c>
      <c r="M164" s="40">
        <v>0</v>
      </c>
      <c r="N164" s="36">
        <v>0</v>
      </c>
      <c r="O164" s="40">
        <v>0</v>
      </c>
      <c r="P164" s="40">
        <v>0</v>
      </c>
      <c r="Q164" s="36">
        <v>0</v>
      </c>
    </row>
    <row r="165" spans="1:18" ht="13" x14ac:dyDescent="0.3">
      <c r="A165" s="8">
        <v>9</v>
      </c>
      <c r="B165" s="101" t="s">
        <v>25</v>
      </c>
      <c r="C165" s="40">
        <v>2324</v>
      </c>
      <c r="D165" s="40">
        <v>1162</v>
      </c>
      <c r="E165" s="36">
        <v>5810</v>
      </c>
      <c r="F165" s="40">
        <v>8660</v>
      </c>
      <c r="G165" s="40">
        <v>4330</v>
      </c>
      <c r="H165" s="36">
        <v>21650</v>
      </c>
      <c r="I165" s="40">
        <v>4559</v>
      </c>
      <c r="J165" s="40">
        <v>2279.5</v>
      </c>
      <c r="K165" s="36">
        <v>11397.5</v>
      </c>
      <c r="L165" s="40">
        <v>1637</v>
      </c>
      <c r="M165" s="40">
        <v>818.5</v>
      </c>
      <c r="N165" s="36">
        <v>4092.5</v>
      </c>
      <c r="O165" s="40">
        <v>4332</v>
      </c>
      <c r="P165" s="40">
        <v>2166</v>
      </c>
      <c r="Q165" s="36">
        <v>10830</v>
      </c>
      <c r="R165" s="111"/>
    </row>
    <row r="166" spans="1:18" ht="13" x14ac:dyDescent="0.3">
      <c r="A166" s="114" t="s">
        <v>26</v>
      </c>
      <c r="B166" s="114"/>
      <c r="C166" s="112">
        <f>SUM(C153:C165)</f>
        <v>188912</v>
      </c>
      <c r="D166" s="112">
        <f t="shared" ref="D166:Q166" si="8">SUM(D153:D165)</f>
        <v>306690</v>
      </c>
      <c r="E166" s="82">
        <f t="shared" si="8"/>
        <v>1533450</v>
      </c>
      <c r="F166" s="112">
        <f t="shared" si="8"/>
        <v>388805</v>
      </c>
      <c r="G166" s="112">
        <f t="shared" si="8"/>
        <v>607287.5</v>
      </c>
      <c r="H166" s="82">
        <f t="shared" si="8"/>
        <v>3036437.5</v>
      </c>
      <c r="I166" s="112">
        <f t="shared" si="8"/>
        <v>251334</v>
      </c>
      <c r="J166" s="112">
        <f t="shared" si="8"/>
        <v>398771</v>
      </c>
      <c r="K166" s="82">
        <f t="shared" si="8"/>
        <v>1993855</v>
      </c>
      <c r="L166" s="112">
        <f t="shared" si="8"/>
        <v>157443</v>
      </c>
      <c r="M166" s="112">
        <f t="shared" si="8"/>
        <v>262103.5</v>
      </c>
      <c r="N166" s="82">
        <f t="shared" si="8"/>
        <v>1310517.5</v>
      </c>
      <c r="O166" s="112">
        <f t="shared" si="8"/>
        <v>244244</v>
      </c>
      <c r="P166" s="112">
        <f t="shared" si="8"/>
        <v>345423.5</v>
      </c>
      <c r="Q166" s="82">
        <f t="shared" si="8"/>
        <v>1727117.5</v>
      </c>
    </row>
    <row r="167" spans="1:18" x14ac:dyDescent="0.25">
      <c r="H167" s="113"/>
      <c r="K167" s="113"/>
      <c r="N167" s="113"/>
      <c r="Q167" s="113"/>
    </row>
    <row r="168" spans="1:18" ht="13" x14ac:dyDescent="0.3">
      <c r="A168" s="115" t="s">
        <v>2</v>
      </c>
      <c r="B168" s="116"/>
      <c r="C168" s="117" t="s">
        <v>79</v>
      </c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9"/>
    </row>
    <row r="169" spans="1:18" ht="13" x14ac:dyDescent="0.3">
      <c r="A169" s="115"/>
      <c r="B169" s="116"/>
      <c r="C169" s="117" t="s">
        <v>41</v>
      </c>
      <c r="D169" s="118"/>
      <c r="E169" s="119"/>
      <c r="F169" s="117" t="s">
        <v>8</v>
      </c>
      <c r="G169" s="118"/>
      <c r="H169" s="119"/>
      <c r="I169" s="117" t="s">
        <v>9</v>
      </c>
      <c r="J169" s="118"/>
      <c r="K169" s="119"/>
      <c r="L169" s="117" t="s">
        <v>42</v>
      </c>
      <c r="M169" s="118"/>
      <c r="N169" s="119"/>
      <c r="O169" s="117" t="s">
        <v>43</v>
      </c>
      <c r="P169" s="118"/>
      <c r="Q169" s="119"/>
    </row>
    <row r="170" spans="1:18" ht="13" x14ac:dyDescent="0.3">
      <c r="A170" s="115"/>
      <c r="B170" s="116"/>
      <c r="C170" s="73" t="s">
        <v>10</v>
      </c>
      <c r="D170" s="73" t="s">
        <v>44</v>
      </c>
      <c r="E170" s="82" t="s">
        <v>11</v>
      </c>
      <c r="F170" s="73" t="s">
        <v>10</v>
      </c>
      <c r="G170" s="73" t="s">
        <v>44</v>
      </c>
      <c r="H170" s="82" t="s">
        <v>11</v>
      </c>
      <c r="I170" s="73" t="s">
        <v>10</v>
      </c>
      <c r="J170" s="73" t="s">
        <v>44</v>
      </c>
      <c r="K170" s="82" t="s">
        <v>11</v>
      </c>
      <c r="L170" s="73" t="s">
        <v>10</v>
      </c>
      <c r="M170" s="73" t="s">
        <v>44</v>
      </c>
      <c r="N170" s="82" t="s">
        <v>11</v>
      </c>
      <c r="O170" s="73" t="s">
        <v>10</v>
      </c>
      <c r="P170" s="73" t="s">
        <v>44</v>
      </c>
      <c r="Q170" s="82" t="s">
        <v>11</v>
      </c>
    </row>
    <row r="171" spans="1:18" ht="13" x14ac:dyDescent="0.3">
      <c r="A171" s="8">
        <v>1</v>
      </c>
      <c r="B171" s="100" t="s">
        <v>12</v>
      </c>
      <c r="C171" s="109">
        <v>146011</v>
      </c>
      <c r="D171" s="109">
        <v>146011</v>
      </c>
      <c r="E171" s="110">
        <v>730055</v>
      </c>
      <c r="F171" s="109">
        <v>311906</v>
      </c>
      <c r="G171" s="109">
        <v>311906</v>
      </c>
      <c r="H171" s="110">
        <v>1559530</v>
      </c>
      <c r="I171" s="109">
        <v>205756</v>
      </c>
      <c r="J171" s="109">
        <v>205756</v>
      </c>
      <c r="K171" s="110">
        <v>1028780</v>
      </c>
      <c r="L171" s="40">
        <v>125873</v>
      </c>
      <c r="M171" s="40">
        <v>125873</v>
      </c>
      <c r="N171" s="110">
        <v>629365</v>
      </c>
      <c r="O171" s="109">
        <v>213797</v>
      </c>
      <c r="P171" s="109">
        <v>213797</v>
      </c>
      <c r="Q171" s="110">
        <v>1068985</v>
      </c>
    </row>
    <row r="172" spans="1:18" ht="13" x14ac:dyDescent="0.3">
      <c r="A172" s="8">
        <v>2</v>
      </c>
      <c r="B172" s="100" t="s">
        <v>13</v>
      </c>
      <c r="C172" s="40">
        <v>19204</v>
      </c>
      <c r="D172" s="40">
        <v>38408</v>
      </c>
      <c r="E172" s="36">
        <v>192040</v>
      </c>
      <c r="F172" s="40">
        <v>37416</v>
      </c>
      <c r="G172" s="40">
        <v>74832</v>
      </c>
      <c r="H172" s="36">
        <v>374160</v>
      </c>
      <c r="I172" s="40">
        <v>22701</v>
      </c>
      <c r="J172" s="40">
        <v>45402</v>
      </c>
      <c r="K172" s="36">
        <v>227010</v>
      </c>
      <c r="L172" s="40">
        <v>13674</v>
      </c>
      <c r="M172" s="40">
        <v>27348</v>
      </c>
      <c r="N172" s="36">
        <v>136740</v>
      </c>
      <c r="O172" s="40">
        <v>17108</v>
      </c>
      <c r="P172" s="40">
        <v>34216</v>
      </c>
      <c r="Q172" s="36">
        <v>171080</v>
      </c>
    </row>
    <row r="173" spans="1:18" ht="13" x14ac:dyDescent="0.3">
      <c r="A173" s="8">
        <v>3</v>
      </c>
      <c r="B173" s="100" t="s">
        <v>14</v>
      </c>
      <c r="C173" s="40">
        <v>1201</v>
      </c>
      <c r="D173" s="40">
        <v>1801.5</v>
      </c>
      <c r="E173" s="36">
        <v>9007.5</v>
      </c>
      <c r="F173" s="40">
        <v>2748</v>
      </c>
      <c r="G173" s="40">
        <v>4122</v>
      </c>
      <c r="H173" s="36">
        <v>20610</v>
      </c>
      <c r="I173" s="40">
        <v>1600</v>
      </c>
      <c r="J173" s="40">
        <v>2400</v>
      </c>
      <c r="K173" s="36">
        <v>12000</v>
      </c>
      <c r="L173" s="40">
        <v>1050</v>
      </c>
      <c r="M173" s="40">
        <v>1575</v>
      </c>
      <c r="N173" s="36">
        <v>7875</v>
      </c>
      <c r="O173" s="40">
        <v>1201</v>
      </c>
      <c r="P173" s="40">
        <v>1801.5</v>
      </c>
      <c r="Q173" s="36">
        <v>9007.5</v>
      </c>
    </row>
    <row r="174" spans="1:18" ht="13" x14ac:dyDescent="0.3">
      <c r="A174" s="8">
        <v>4</v>
      </c>
      <c r="B174" s="101" t="s">
        <v>15</v>
      </c>
      <c r="C174" s="40">
        <v>10739</v>
      </c>
      <c r="D174" s="40">
        <v>32217</v>
      </c>
      <c r="E174" s="36">
        <v>161085</v>
      </c>
      <c r="F174" s="40">
        <v>21387</v>
      </c>
      <c r="G174" s="40">
        <v>64161</v>
      </c>
      <c r="H174" s="36">
        <v>320805</v>
      </c>
      <c r="I174" s="40">
        <v>13330</v>
      </c>
      <c r="J174" s="40">
        <v>39990</v>
      </c>
      <c r="K174" s="36">
        <v>199950</v>
      </c>
      <c r="L174" s="40">
        <v>9808</v>
      </c>
      <c r="M174" s="40">
        <v>29424</v>
      </c>
      <c r="N174" s="36">
        <v>147120</v>
      </c>
      <c r="O174" s="40">
        <v>10282</v>
      </c>
      <c r="P174" s="40">
        <v>30846</v>
      </c>
      <c r="Q174" s="36">
        <v>154230</v>
      </c>
    </row>
    <row r="175" spans="1:18" ht="13" x14ac:dyDescent="0.3">
      <c r="A175" s="8">
        <v>5</v>
      </c>
      <c r="B175" s="101" t="s">
        <v>16</v>
      </c>
      <c r="C175" s="40">
        <v>498</v>
      </c>
      <c r="D175" s="40">
        <v>996</v>
      </c>
      <c r="E175" s="36">
        <v>4980</v>
      </c>
      <c r="F175" s="40">
        <v>765</v>
      </c>
      <c r="G175" s="40">
        <v>1530</v>
      </c>
      <c r="H175" s="36">
        <v>7650</v>
      </c>
      <c r="I175" s="40">
        <v>485</v>
      </c>
      <c r="J175" s="40">
        <v>970</v>
      </c>
      <c r="K175" s="36">
        <v>4850</v>
      </c>
      <c r="L175" s="40">
        <v>335</v>
      </c>
      <c r="M175" s="40">
        <v>670</v>
      </c>
      <c r="N175" s="36">
        <v>3350</v>
      </c>
      <c r="O175" s="40">
        <v>407</v>
      </c>
      <c r="P175" s="40">
        <v>814</v>
      </c>
      <c r="Q175" s="36">
        <v>4070</v>
      </c>
    </row>
    <row r="176" spans="1:18" ht="13" x14ac:dyDescent="0.3">
      <c r="A176" s="8">
        <v>6</v>
      </c>
      <c r="B176" s="101" t="s">
        <v>17</v>
      </c>
      <c r="C176" s="40">
        <v>7314</v>
      </c>
      <c r="D176" s="40">
        <v>29256</v>
      </c>
      <c r="E176" s="36">
        <v>146280</v>
      </c>
      <c r="F176" s="40">
        <v>13249</v>
      </c>
      <c r="G176" s="40">
        <v>52996</v>
      </c>
      <c r="H176" s="36">
        <v>264980</v>
      </c>
      <c r="I176" s="40">
        <v>9112</v>
      </c>
      <c r="J176" s="40">
        <v>36448</v>
      </c>
      <c r="K176" s="36">
        <v>182240</v>
      </c>
      <c r="L176" s="40">
        <v>7322</v>
      </c>
      <c r="M176" s="40">
        <v>29288</v>
      </c>
      <c r="N176" s="36">
        <v>146440</v>
      </c>
      <c r="O176" s="40">
        <v>6998</v>
      </c>
      <c r="P176" s="40">
        <v>27992</v>
      </c>
      <c r="Q176" s="36">
        <v>139960</v>
      </c>
    </row>
    <row r="177" spans="1:18" ht="13" x14ac:dyDescent="0.3">
      <c r="A177" s="8">
        <v>7</v>
      </c>
      <c r="B177" s="102" t="s">
        <v>18</v>
      </c>
      <c r="C177" s="40">
        <v>3785</v>
      </c>
      <c r="D177" s="40">
        <v>18925</v>
      </c>
      <c r="E177" s="36">
        <v>94625</v>
      </c>
      <c r="F177" s="40">
        <v>5949</v>
      </c>
      <c r="G177" s="40">
        <v>29745</v>
      </c>
      <c r="H177" s="36">
        <v>148725</v>
      </c>
      <c r="I177" s="40">
        <v>3908</v>
      </c>
      <c r="J177" s="40">
        <v>19540</v>
      </c>
      <c r="K177" s="36">
        <v>97700</v>
      </c>
      <c r="L177" s="40">
        <v>3225</v>
      </c>
      <c r="M177" s="40">
        <v>16125</v>
      </c>
      <c r="N177" s="36">
        <v>80625</v>
      </c>
      <c r="O177" s="40">
        <v>2994</v>
      </c>
      <c r="P177" s="40">
        <v>14970</v>
      </c>
      <c r="Q177" s="36">
        <v>74850</v>
      </c>
    </row>
    <row r="178" spans="1:18" ht="13" x14ac:dyDescent="0.3">
      <c r="A178" s="8">
        <v>8</v>
      </c>
      <c r="B178" s="102" t="s">
        <v>18</v>
      </c>
      <c r="C178" s="40">
        <v>6058</v>
      </c>
      <c r="D178" s="40">
        <v>36348</v>
      </c>
      <c r="E178" s="36">
        <v>181740</v>
      </c>
      <c r="F178" s="40">
        <v>11145</v>
      </c>
      <c r="G178" s="40">
        <v>66870</v>
      </c>
      <c r="H178" s="36">
        <v>334350</v>
      </c>
      <c r="I178" s="40">
        <v>7116</v>
      </c>
      <c r="J178" s="40">
        <v>42696</v>
      </c>
      <c r="K178" s="36">
        <v>213480</v>
      </c>
      <c r="L178" s="40">
        <v>5947</v>
      </c>
      <c r="M178" s="40">
        <v>35682</v>
      </c>
      <c r="N178" s="36">
        <v>178410</v>
      </c>
      <c r="O178" s="40">
        <v>5076</v>
      </c>
      <c r="P178" s="40">
        <v>30456</v>
      </c>
      <c r="Q178" s="36">
        <v>152280</v>
      </c>
    </row>
    <row r="179" spans="1:18" ht="13" x14ac:dyDescent="0.3">
      <c r="A179" s="8" t="s">
        <v>19</v>
      </c>
      <c r="B179" s="101" t="s">
        <v>18</v>
      </c>
      <c r="C179" s="40">
        <v>2709</v>
      </c>
      <c r="D179" s="40">
        <v>18963</v>
      </c>
      <c r="E179" s="36">
        <v>94815</v>
      </c>
      <c r="F179" s="40">
        <v>4404</v>
      </c>
      <c r="G179" s="40">
        <v>30828</v>
      </c>
      <c r="H179" s="36">
        <v>154140</v>
      </c>
      <c r="I179" s="40">
        <v>4154</v>
      </c>
      <c r="J179" s="40">
        <v>29078</v>
      </c>
      <c r="K179" s="36">
        <v>145390</v>
      </c>
      <c r="L179" s="40">
        <v>3147</v>
      </c>
      <c r="M179" s="40">
        <v>22029</v>
      </c>
      <c r="N179" s="36">
        <v>110145</v>
      </c>
      <c r="O179" s="40">
        <v>2714</v>
      </c>
      <c r="P179" s="40">
        <v>18998</v>
      </c>
      <c r="Q179" s="36">
        <v>94990</v>
      </c>
    </row>
    <row r="180" spans="1:18" ht="13" x14ac:dyDescent="0.3">
      <c r="A180" s="8" t="s">
        <v>20</v>
      </c>
      <c r="B180" s="101" t="s">
        <v>18</v>
      </c>
      <c r="C180" s="40">
        <v>3</v>
      </c>
      <c r="D180" s="40">
        <v>24</v>
      </c>
      <c r="E180" s="36">
        <v>120</v>
      </c>
      <c r="F180" s="40">
        <v>12</v>
      </c>
      <c r="G180" s="40">
        <v>96</v>
      </c>
      <c r="H180" s="36">
        <v>480</v>
      </c>
      <c r="I180" s="40">
        <v>17</v>
      </c>
      <c r="J180" s="40">
        <v>136</v>
      </c>
      <c r="K180" s="36">
        <v>680</v>
      </c>
      <c r="L180" s="40">
        <v>3</v>
      </c>
      <c r="M180" s="40">
        <v>24</v>
      </c>
      <c r="N180" s="36">
        <v>120</v>
      </c>
      <c r="O180" s="40">
        <v>2</v>
      </c>
      <c r="P180" s="40">
        <v>16</v>
      </c>
      <c r="Q180" s="36">
        <v>80</v>
      </c>
    </row>
    <row r="181" spans="1:18" ht="13" x14ac:dyDescent="0.3">
      <c r="A181" s="8" t="s">
        <v>21</v>
      </c>
      <c r="B181" s="101" t="s">
        <v>18</v>
      </c>
      <c r="C181" s="40">
        <v>162</v>
      </c>
      <c r="D181" s="40">
        <v>1458</v>
      </c>
      <c r="E181" s="36">
        <v>7290</v>
      </c>
      <c r="F181" s="40">
        <v>1074</v>
      </c>
      <c r="G181" s="40">
        <v>9666</v>
      </c>
      <c r="H181" s="36">
        <v>48330</v>
      </c>
      <c r="I181" s="40">
        <v>473</v>
      </c>
      <c r="J181" s="40">
        <v>4257</v>
      </c>
      <c r="K181" s="36">
        <v>21285</v>
      </c>
      <c r="L181" s="40">
        <v>130</v>
      </c>
      <c r="M181" s="40">
        <v>1170</v>
      </c>
      <c r="N181" s="36">
        <v>5850</v>
      </c>
      <c r="O181" s="40">
        <v>52</v>
      </c>
      <c r="P181" s="40">
        <v>468</v>
      </c>
      <c r="Q181" s="36">
        <v>2340</v>
      </c>
    </row>
    <row r="182" spans="1:18" ht="13" x14ac:dyDescent="0.3">
      <c r="A182" s="8">
        <v>9</v>
      </c>
      <c r="B182" s="101" t="s">
        <v>25</v>
      </c>
      <c r="C182" s="40">
        <v>2974</v>
      </c>
      <c r="D182" s="40">
        <v>1487</v>
      </c>
      <c r="E182" s="36">
        <v>7435</v>
      </c>
      <c r="F182" s="40">
        <v>10883</v>
      </c>
      <c r="G182" s="40">
        <v>5441.5</v>
      </c>
      <c r="H182" s="36">
        <v>27207.5</v>
      </c>
      <c r="I182" s="40">
        <v>5458</v>
      </c>
      <c r="J182" s="40">
        <v>2729</v>
      </c>
      <c r="K182" s="36">
        <v>13645</v>
      </c>
      <c r="L182" s="40">
        <v>2245</v>
      </c>
      <c r="M182" s="40">
        <v>1122.5</v>
      </c>
      <c r="N182" s="36">
        <v>5612.5</v>
      </c>
      <c r="O182" s="40">
        <v>4969</v>
      </c>
      <c r="P182" s="40">
        <v>2484.5</v>
      </c>
      <c r="Q182" s="36">
        <v>12422.5</v>
      </c>
      <c r="R182" s="111"/>
    </row>
    <row r="183" spans="1:18" ht="13" x14ac:dyDescent="0.3">
      <c r="A183" s="114" t="s">
        <v>26</v>
      </c>
      <c r="B183" s="114"/>
      <c r="C183" s="112">
        <f t="shared" ref="C183:Q183" si="9">SUM(C171:C182)</f>
        <v>200658</v>
      </c>
      <c r="D183" s="112">
        <f t="shared" si="9"/>
        <v>325894.5</v>
      </c>
      <c r="E183" s="82">
        <f t="shared" si="9"/>
        <v>1629472.5</v>
      </c>
      <c r="F183" s="112">
        <f t="shared" si="9"/>
        <v>420938</v>
      </c>
      <c r="G183" s="112">
        <f t="shared" si="9"/>
        <v>652193.5</v>
      </c>
      <c r="H183" s="82">
        <f t="shared" si="9"/>
        <v>3260967.5</v>
      </c>
      <c r="I183" s="112">
        <f t="shared" si="9"/>
        <v>274110</v>
      </c>
      <c r="J183" s="112">
        <f t="shared" si="9"/>
        <v>429402</v>
      </c>
      <c r="K183" s="82">
        <f t="shared" si="9"/>
        <v>2147010</v>
      </c>
      <c r="L183" s="112">
        <f t="shared" si="9"/>
        <v>172759</v>
      </c>
      <c r="M183" s="112">
        <f t="shared" si="9"/>
        <v>290330.5</v>
      </c>
      <c r="N183" s="82">
        <f t="shared" si="9"/>
        <v>1451652.5</v>
      </c>
      <c r="O183" s="112">
        <f t="shared" si="9"/>
        <v>265600</v>
      </c>
      <c r="P183" s="112">
        <f t="shared" si="9"/>
        <v>376859</v>
      </c>
      <c r="Q183" s="82">
        <f t="shared" si="9"/>
        <v>1884295</v>
      </c>
    </row>
    <row r="184" spans="1:18" x14ac:dyDescent="0.25">
      <c r="H184" s="113"/>
      <c r="K184" s="113"/>
      <c r="N184" s="113"/>
      <c r="Q184" s="113"/>
    </row>
    <row r="185" spans="1:18" ht="13" x14ac:dyDescent="0.3">
      <c r="A185" s="115" t="s">
        <v>2</v>
      </c>
      <c r="B185" s="116"/>
      <c r="C185" s="117" t="s">
        <v>80</v>
      </c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9"/>
    </row>
    <row r="186" spans="1:18" ht="13" x14ac:dyDescent="0.3">
      <c r="A186" s="115"/>
      <c r="B186" s="116"/>
      <c r="C186" s="117" t="s">
        <v>41</v>
      </c>
      <c r="D186" s="118"/>
      <c r="E186" s="119"/>
      <c r="F186" s="117" t="s">
        <v>8</v>
      </c>
      <c r="G186" s="118"/>
      <c r="H186" s="119"/>
      <c r="I186" s="117" t="s">
        <v>9</v>
      </c>
      <c r="J186" s="118"/>
      <c r="K186" s="119"/>
      <c r="L186" s="117" t="s">
        <v>42</v>
      </c>
      <c r="M186" s="118"/>
      <c r="N186" s="119"/>
      <c r="O186" s="117" t="s">
        <v>43</v>
      </c>
      <c r="P186" s="118"/>
      <c r="Q186" s="119"/>
    </row>
    <row r="187" spans="1:18" ht="13" x14ac:dyDescent="0.3">
      <c r="A187" s="115"/>
      <c r="B187" s="116"/>
      <c r="C187" s="73" t="s">
        <v>10</v>
      </c>
      <c r="D187" s="73" t="s">
        <v>44</v>
      </c>
      <c r="E187" s="82" t="s">
        <v>11</v>
      </c>
      <c r="F187" s="73" t="s">
        <v>10</v>
      </c>
      <c r="G187" s="73" t="s">
        <v>44</v>
      </c>
      <c r="H187" s="82" t="s">
        <v>11</v>
      </c>
      <c r="I187" s="73" t="s">
        <v>10</v>
      </c>
      <c r="J187" s="73" t="s">
        <v>44</v>
      </c>
      <c r="K187" s="82" t="s">
        <v>11</v>
      </c>
      <c r="L187" s="73" t="s">
        <v>10</v>
      </c>
      <c r="M187" s="73" t="s">
        <v>44</v>
      </c>
      <c r="N187" s="82" t="s">
        <v>11</v>
      </c>
      <c r="O187" s="73" t="s">
        <v>10</v>
      </c>
      <c r="P187" s="73" t="s">
        <v>44</v>
      </c>
      <c r="Q187" s="82" t="s">
        <v>11</v>
      </c>
    </row>
    <row r="188" spans="1:18" ht="13" x14ac:dyDescent="0.3">
      <c r="A188" s="8">
        <v>1</v>
      </c>
      <c r="B188" s="100" t="s">
        <v>12</v>
      </c>
      <c r="C188" s="109">
        <v>149199</v>
      </c>
      <c r="D188" s="109">
        <v>149199</v>
      </c>
      <c r="E188" s="110">
        <v>745995</v>
      </c>
      <c r="F188" s="109">
        <v>305315</v>
      </c>
      <c r="G188" s="109">
        <v>305315</v>
      </c>
      <c r="H188" s="110">
        <v>1526575</v>
      </c>
      <c r="I188" s="109">
        <v>199369</v>
      </c>
      <c r="J188" s="109">
        <v>199369</v>
      </c>
      <c r="K188" s="110">
        <v>996845</v>
      </c>
      <c r="L188" s="40">
        <v>125465</v>
      </c>
      <c r="M188" s="40">
        <v>125465</v>
      </c>
      <c r="N188" s="110">
        <v>627325</v>
      </c>
      <c r="O188" s="109">
        <v>216739</v>
      </c>
      <c r="P188" s="109">
        <v>216739</v>
      </c>
      <c r="Q188" s="110">
        <v>1083695</v>
      </c>
    </row>
    <row r="189" spans="1:18" ht="13" x14ac:dyDescent="0.3">
      <c r="A189" s="8">
        <v>2</v>
      </c>
      <c r="B189" s="100" t="s">
        <v>13</v>
      </c>
      <c r="C189" s="40">
        <v>18127</v>
      </c>
      <c r="D189" s="40">
        <v>36254</v>
      </c>
      <c r="E189" s="36">
        <v>181270</v>
      </c>
      <c r="F189" s="40">
        <v>34070</v>
      </c>
      <c r="G189" s="40">
        <v>68140</v>
      </c>
      <c r="H189" s="36">
        <v>340700</v>
      </c>
      <c r="I189" s="40">
        <v>21345</v>
      </c>
      <c r="J189" s="40">
        <v>42690</v>
      </c>
      <c r="K189" s="36">
        <v>213450</v>
      </c>
      <c r="L189" s="40">
        <v>13417</v>
      </c>
      <c r="M189" s="40">
        <v>26834</v>
      </c>
      <c r="N189" s="36">
        <v>134170</v>
      </c>
      <c r="O189" s="40">
        <v>16511</v>
      </c>
      <c r="P189" s="40">
        <v>33022</v>
      </c>
      <c r="Q189" s="36">
        <v>165110</v>
      </c>
    </row>
    <row r="190" spans="1:18" ht="13" x14ac:dyDescent="0.3">
      <c r="A190" s="8">
        <v>3</v>
      </c>
      <c r="B190" s="100" t="s">
        <v>14</v>
      </c>
      <c r="C190" s="40">
        <v>1340</v>
      </c>
      <c r="D190" s="40">
        <v>2010</v>
      </c>
      <c r="E190" s="36">
        <v>10050</v>
      </c>
      <c r="F190" s="40">
        <v>2815</v>
      </c>
      <c r="G190" s="40">
        <v>4222.5</v>
      </c>
      <c r="H190" s="36">
        <v>21112.5</v>
      </c>
      <c r="I190" s="40">
        <v>1798</v>
      </c>
      <c r="J190" s="40">
        <v>2697</v>
      </c>
      <c r="K190" s="36">
        <v>13485</v>
      </c>
      <c r="L190" s="40">
        <v>1185</v>
      </c>
      <c r="M190" s="40">
        <v>1777.5</v>
      </c>
      <c r="N190" s="36">
        <v>8887.5</v>
      </c>
      <c r="O190" s="40">
        <v>1386</v>
      </c>
      <c r="P190" s="40">
        <v>2079</v>
      </c>
      <c r="Q190" s="36">
        <v>10395</v>
      </c>
    </row>
    <row r="191" spans="1:18" ht="13" x14ac:dyDescent="0.3">
      <c r="A191" s="8">
        <v>4</v>
      </c>
      <c r="B191" s="101" t="s">
        <v>15</v>
      </c>
      <c r="C191" s="40">
        <v>10357</v>
      </c>
      <c r="D191" s="40">
        <v>31071</v>
      </c>
      <c r="E191" s="36">
        <v>155355</v>
      </c>
      <c r="F191" s="40">
        <v>20022</v>
      </c>
      <c r="G191" s="40">
        <v>60066</v>
      </c>
      <c r="H191" s="36">
        <v>300330</v>
      </c>
      <c r="I191" s="40">
        <v>13597</v>
      </c>
      <c r="J191" s="40">
        <v>40791</v>
      </c>
      <c r="K191" s="36">
        <v>203955</v>
      </c>
      <c r="L191" s="40">
        <v>9744</v>
      </c>
      <c r="M191" s="40">
        <v>29232</v>
      </c>
      <c r="N191" s="36">
        <v>146160</v>
      </c>
      <c r="O191" s="40">
        <v>10208</v>
      </c>
      <c r="P191" s="40">
        <v>30624</v>
      </c>
      <c r="Q191" s="36">
        <v>153120</v>
      </c>
    </row>
    <row r="192" spans="1:18" ht="13" x14ac:dyDescent="0.3">
      <c r="A192" s="8">
        <v>5</v>
      </c>
      <c r="B192" s="101" t="s">
        <v>16</v>
      </c>
      <c r="C192" s="40">
        <v>548</v>
      </c>
      <c r="D192" s="40">
        <v>1096</v>
      </c>
      <c r="E192" s="36">
        <v>5480</v>
      </c>
      <c r="F192" s="40">
        <v>815</v>
      </c>
      <c r="G192" s="40">
        <v>1630</v>
      </c>
      <c r="H192" s="36">
        <v>8150</v>
      </c>
      <c r="I192" s="40">
        <v>563</v>
      </c>
      <c r="J192" s="40">
        <v>1126</v>
      </c>
      <c r="K192" s="36">
        <v>5630</v>
      </c>
      <c r="L192" s="40">
        <v>360</v>
      </c>
      <c r="M192" s="40">
        <v>720</v>
      </c>
      <c r="N192" s="36">
        <v>3600</v>
      </c>
      <c r="O192" s="40">
        <v>401</v>
      </c>
      <c r="P192" s="40">
        <v>802</v>
      </c>
      <c r="Q192" s="36">
        <v>4010</v>
      </c>
    </row>
    <row r="193" spans="1:18" ht="13" x14ac:dyDescent="0.3">
      <c r="A193" s="8">
        <v>6</v>
      </c>
      <c r="B193" s="101" t="s">
        <v>17</v>
      </c>
      <c r="C193" s="40">
        <v>7386</v>
      </c>
      <c r="D193" s="40">
        <v>29544</v>
      </c>
      <c r="E193" s="36">
        <v>147720</v>
      </c>
      <c r="F193" s="40">
        <v>12957</v>
      </c>
      <c r="G193" s="40">
        <v>51828</v>
      </c>
      <c r="H193" s="36">
        <v>259140</v>
      </c>
      <c r="I193" s="40">
        <v>9397</v>
      </c>
      <c r="J193" s="40">
        <v>37588</v>
      </c>
      <c r="K193" s="36">
        <v>187940</v>
      </c>
      <c r="L193" s="40">
        <v>7582</v>
      </c>
      <c r="M193" s="40">
        <v>30328</v>
      </c>
      <c r="N193" s="36">
        <v>151640</v>
      </c>
      <c r="O193" s="40">
        <v>7402</v>
      </c>
      <c r="P193" s="40">
        <v>29608</v>
      </c>
      <c r="Q193" s="36">
        <v>148040</v>
      </c>
    </row>
    <row r="194" spans="1:18" ht="13" x14ac:dyDescent="0.3">
      <c r="A194" s="8">
        <v>7</v>
      </c>
      <c r="B194" s="102" t="s">
        <v>18</v>
      </c>
      <c r="C194" s="40">
        <v>3774</v>
      </c>
      <c r="D194" s="40">
        <v>18870</v>
      </c>
      <c r="E194" s="36">
        <v>94350</v>
      </c>
      <c r="F194" s="40">
        <v>5735</v>
      </c>
      <c r="G194" s="40">
        <v>28675</v>
      </c>
      <c r="H194" s="36">
        <v>143375</v>
      </c>
      <c r="I194" s="40">
        <v>3997</v>
      </c>
      <c r="J194" s="40">
        <v>19985</v>
      </c>
      <c r="K194" s="36">
        <v>99925</v>
      </c>
      <c r="L194" s="40">
        <v>3266</v>
      </c>
      <c r="M194" s="40">
        <v>16330</v>
      </c>
      <c r="N194" s="36">
        <v>81650</v>
      </c>
      <c r="O194" s="40">
        <v>3176</v>
      </c>
      <c r="P194" s="40">
        <v>15880</v>
      </c>
      <c r="Q194" s="36">
        <v>79400</v>
      </c>
    </row>
    <row r="195" spans="1:18" ht="13" x14ac:dyDescent="0.3">
      <c r="A195" s="8">
        <v>8</v>
      </c>
      <c r="B195" s="102" t="s">
        <v>18</v>
      </c>
      <c r="C195" s="40">
        <v>5929</v>
      </c>
      <c r="D195" s="40">
        <v>35574</v>
      </c>
      <c r="E195" s="36">
        <v>177870</v>
      </c>
      <c r="F195" s="40">
        <v>10391</v>
      </c>
      <c r="G195" s="40">
        <v>62346</v>
      </c>
      <c r="H195" s="36">
        <v>311730</v>
      </c>
      <c r="I195" s="40">
        <v>7046</v>
      </c>
      <c r="J195" s="40">
        <v>42276</v>
      </c>
      <c r="K195" s="36">
        <v>211380</v>
      </c>
      <c r="L195" s="40">
        <v>5792</v>
      </c>
      <c r="M195" s="40">
        <v>34752</v>
      </c>
      <c r="N195" s="36">
        <v>173760</v>
      </c>
      <c r="O195" s="40">
        <v>5063</v>
      </c>
      <c r="P195" s="40">
        <v>30378</v>
      </c>
      <c r="Q195" s="36">
        <v>151890</v>
      </c>
    </row>
    <row r="196" spans="1:18" ht="13" x14ac:dyDescent="0.3">
      <c r="A196" s="8" t="s">
        <v>19</v>
      </c>
      <c r="B196" s="101" t="s">
        <v>18</v>
      </c>
      <c r="C196" s="40">
        <v>2623</v>
      </c>
      <c r="D196" s="40">
        <v>18361</v>
      </c>
      <c r="E196" s="36">
        <v>91805</v>
      </c>
      <c r="F196" s="40">
        <v>4042</v>
      </c>
      <c r="G196" s="40">
        <v>28294</v>
      </c>
      <c r="H196" s="36">
        <v>141470</v>
      </c>
      <c r="I196" s="40">
        <v>3953</v>
      </c>
      <c r="J196" s="40">
        <v>27671</v>
      </c>
      <c r="K196" s="36">
        <v>138355</v>
      </c>
      <c r="L196" s="40">
        <v>2897</v>
      </c>
      <c r="M196" s="40">
        <v>20279</v>
      </c>
      <c r="N196" s="36">
        <v>101395</v>
      </c>
      <c r="O196" s="40">
        <v>2611</v>
      </c>
      <c r="P196" s="40">
        <v>18277</v>
      </c>
      <c r="Q196" s="36">
        <v>91385</v>
      </c>
    </row>
    <row r="197" spans="1:18" ht="13" x14ac:dyDescent="0.3">
      <c r="A197" s="8" t="s">
        <v>20</v>
      </c>
      <c r="B197" s="101" t="s">
        <v>18</v>
      </c>
      <c r="C197" s="40">
        <v>2</v>
      </c>
      <c r="D197" s="40">
        <v>16</v>
      </c>
      <c r="E197" s="36">
        <v>80</v>
      </c>
      <c r="F197" s="40">
        <v>15</v>
      </c>
      <c r="G197" s="40">
        <v>120</v>
      </c>
      <c r="H197" s="36">
        <v>600</v>
      </c>
      <c r="I197" s="40">
        <v>8</v>
      </c>
      <c r="J197" s="40">
        <v>64</v>
      </c>
      <c r="K197" s="36">
        <v>320</v>
      </c>
      <c r="L197" s="40">
        <v>3</v>
      </c>
      <c r="M197" s="40">
        <v>24</v>
      </c>
      <c r="N197" s="36">
        <v>120</v>
      </c>
      <c r="O197" s="40">
        <v>5</v>
      </c>
      <c r="P197" s="40">
        <v>40</v>
      </c>
      <c r="Q197" s="36">
        <v>200</v>
      </c>
    </row>
    <row r="198" spans="1:18" ht="13" x14ac:dyDescent="0.3">
      <c r="A198" s="8" t="s">
        <v>21</v>
      </c>
      <c r="B198" s="101" t="s">
        <v>18</v>
      </c>
      <c r="C198" s="40">
        <v>144</v>
      </c>
      <c r="D198" s="40">
        <v>1296</v>
      </c>
      <c r="E198" s="36">
        <v>6480</v>
      </c>
      <c r="F198" s="40">
        <v>1174</v>
      </c>
      <c r="G198" s="40">
        <v>10566</v>
      </c>
      <c r="H198" s="36">
        <v>52830</v>
      </c>
      <c r="I198" s="40">
        <v>466</v>
      </c>
      <c r="J198" s="40">
        <v>4194</v>
      </c>
      <c r="K198" s="36">
        <v>20970</v>
      </c>
      <c r="L198" s="40">
        <v>152</v>
      </c>
      <c r="M198" s="40">
        <v>1368</v>
      </c>
      <c r="N198" s="36">
        <v>6840</v>
      </c>
      <c r="O198" s="40">
        <v>70</v>
      </c>
      <c r="P198" s="40">
        <v>630</v>
      </c>
      <c r="Q198" s="36">
        <v>3150</v>
      </c>
    </row>
    <row r="199" spans="1:18" ht="13" x14ac:dyDescent="0.3">
      <c r="A199" s="8">
        <v>9</v>
      </c>
      <c r="B199" s="101" t="s">
        <v>25</v>
      </c>
      <c r="C199" s="40">
        <v>3119</v>
      </c>
      <c r="D199" s="40">
        <v>1559.5</v>
      </c>
      <c r="E199" s="36">
        <v>7797.5</v>
      </c>
      <c r="F199" s="40">
        <v>10775</v>
      </c>
      <c r="G199" s="40">
        <v>5387.5</v>
      </c>
      <c r="H199" s="36">
        <v>26937.5</v>
      </c>
      <c r="I199" s="40">
        <v>5724</v>
      </c>
      <c r="J199" s="40">
        <v>2862</v>
      </c>
      <c r="K199" s="36">
        <v>14310</v>
      </c>
      <c r="L199" s="40">
        <v>2530</v>
      </c>
      <c r="M199" s="40">
        <v>1265</v>
      </c>
      <c r="N199" s="36">
        <v>6325</v>
      </c>
      <c r="O199" s="40">
        <v>5588</v>
      </c>
      <c r="P199" s="40">
        <v>2794</v>
      </c>
      <c r="Q199" s="36">
        <v>13970</v>
      </c>
      <c r="R199" s="111"/>
    </row>
    <row r="200" spans="1:18" ht="13" x14ac:dyDescent="0.3">
      <c r="A200" s="114" t="s">
        <v>26</v>
      </c>
      <c r="B200" s="114"/>
      <c r="C200" s="112">
        <f t="shared" ref="C200:Q200" si="10">SUM(C188:C199)</f>
        <v>202548</v>
      </c>
      <c r="D200" s="112">
        <f t="shared" si="10"/>
        <v>324850.5</v>
      </c>
      <c r="E200" s="82">
        <f t="shared" si="10"/>
        <v>1624252.5</v>
      </c>
      <c r="F200" s="112">
        <f t="shared" si="10"/>
        <v>408126</v>
      </c>
      <c r="G200" s="112">
        <f t="shared" si="10"/>
        <v>626590</v>
      </c>
      <c r="H200" s="82">
        <f t="shared" si="10"/>
        <v>3132950</v>
      </c>
      <c r="I200" s="112">
        <f t="shared" si="10"/>
        <v>267263</v>
      </c>
      <c r="J200" s="112">
        <f t="shared" si="10"/>
        <v>421313</v>
      </c>
      <c r="K200" s="82">
        <f t="shared" si="10"/>
        <v>2106565</v>
      </c>
      <c r="L200" s="112">
        <f t="shared" si="10"/>
        <v>172393</v>
      </c>
      <c r="M200" s="112">
        <f t="shared" si="10"/>
        <v>288374.5</v>
      </c>
      <c r="N200" s="82">
        <f t="shared" si="10"/>
        <v>1441872.5</v>
      </c>
      <c r="O200" s="112">
        <f t="shared" si="10"/>
        <v>269160</v>
      </c>
      <c r="P200" s="112">
        <f t="shared" si="10"/>
        <v>380873</v>
      </c>
      <c r="Q200" s="82">
        <f t="shared" si="10"/>
        <v>1904365</v>
      </c>
    </row>
    <row r="202" spans="1:18" ht="13" x14ac:dyDescent="0.3">
      <c r="A202" s="115" t="s">
        <v>2</v>
      </c>
      <c r="B202" s="116"/>
      <c r="C202" s="166" t="s">
        <v>82</v>
      </c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8"/>
    </row>
    <row r="203" spans="1:18" ht="13" x14ac:dyDescent="0.3">
      <c r="A203" s="115"/>
      <c r="B203" s="116"/>
      <c r="C203" s="117" t="s">
        <v>41</v>
      </c>
      <c r="D203" s="118"/>
      <c r="E203" s="119"/>
      <c r="F203" s="117" t="s">
        <v>8</v>
      </c>
      <c r="G203" s="118"/>
      <c r="H203" s="119"/>
      <c r="I203" s="117" t="s">
        <v>9</v>
      </c>
      <c r="J203" s="118"/>
      <c r="K203" s="119"/>
      <c r="L203" s="117" t="s">
        <v>42</v>
      </c>
      <c r="M203" s="118"/>
      <c r="N203" s="119"/>
      <c r="O203" s="117" t="s">
        <v>43</v>
      </c>
      <c r="P203" s="118"/>
      <c r="Q203" s="119"/>
    </row>
    <row r="204" spans="1:18" ht="13" x14ac:dyDescent="0.3">
      <c r="A204" s="115"/>
      <c r="B204" s="116"/>
      <c r="C204" s="73" t="s">
        <v>10</v>
      </c>
      <c r="D204" s="73" t="s">
        <v>44</v>
      </c>
      <c r="E204" s="82" t="s">
        <v>11</v>
      </c>
      <c r="F204" s="73" t="s">
        <v>10</v>
      </c>
      <c r="G204" s="73" t="s">
        <v>44</v>
      </c>
      <c r="H204" s="82" t="s">
        <v>11</v>
      </c>
      <c r="I204" s="73" t="s">
        <v>10</v>
      </c>
      <c r="J204" s="73" t="s">
        <v>44</v>
      </c>
      <c r="K204" s="82" t="s">
        <v>11</v>
      </c>
      <c r="L204" s="73" t="s">
        <v>10</v>
      </c>
      <c r="M204" s="73" t="s">
        <v>44</v>
      </c>
      <c r="N204" s="82" t="s">
        <v>11</v>
      </c>
      <c r="O204" s="73" t="s">
        <v>10</v>
      </c>
      <c r="P204" s="73" t="s">
        <v>44</v>
      </c>
      <c r="Q204" s="82" t="s">
        <v>11</v>
      </c>
    </row>
    <row r="205" spans="1:18" ht="13" x14ac:dyDescent="0.3">
      <c r="A205" s="8">
        <v>1</v>
      </c>
      <c r="B205" s="100" t="s">
        <v>12</v>
      </c>
      <c r="C205" s="109">
        <v>168798</v>
      </c>
      <c r="D205" s="109">
        <v>168798</v>
      </c>
      <c r="E205" s="110">
        <v>843990</v>
      </c>
      <c r="F205" s="109">
        <v>319460</v>
      </c>
      <c r="G205" s="109">
        <v>319460</v>
      </c>
      <c r="H205" s="110">
        <v>1597300</v>
      </c>
      <c r="I205" s="109">
        <v>220301</v>
      </c>
      <c r="J205" s="109">
        <v>220301</v>
      </c>
      <c r="K205" s="110">
        <v>1101505</v>
      </c>
      <c r="L205" s="40">
        <v>139995</v>
      </c>
      <c r="M205" s="40">
        <v>139995</v>
      </c>
      <c r="N205" s="110">
        <v>699975</v>
      </c>
      <c r="O205" s="109">
        <v>227618</v>
      </c>
      <c r="P205" s="109">
        <v>227618</v>
      </c>
      <c r="Q205" s="110">
        <v>1138090</v>
      </c>
    </row>
    <row r="206" spans="1:18" ht="13" x14ac:dyDescent="0.3">
      <c r="A206" s="8">
        <v>2</v>
      </c>
      <c r="B206" s="100" t="s">
        <v>13</v>
      </c>
      <c r="C206" s="40">
        <v>17535</v>
      </c>
      <c r="D206" s="40">
        <v>35070</v>
      </c>
      <c r="E206" s="36">
        <v>175350</v>
      </c>
      <c r="F206" s="40">
        <v>34162</v>
      </c>
      <c r="G206" s="40">
        <v>68324</v>
      </c>
      <c r="H206" s="36">
        <v>341620</v>
      </c>
      <c r="I206" s="40">
        <v>20730</v>
      </c>
      <c r="J206" s="40">
        <v>41460</v>
      </c>
      <c r="K206" s="36">
        <v>207300</v>
      </c>
      <c r="L206" s="40">
        <v>12833</v>
      </c>
      <c r="M206" s="40">
        <v>25666</v>
      </c>
      <c r="N206" s="36">
        <v>128330</v>
      </c>
      <c r="O206" s="40">
        <v>15323</v>
      </c>
      <c r="P206" s="40">
        <v>30646</v>
      </c>
      <c r="Q206" s="36">
        <v>153230</v>
      </c>
    </row>
    <row r="207" spans="1:18" ht="13" x14ac:dyDescent="0.3">
      <c r="A207" s="8">
        <v>3</v>
      </c>
      <c r="B207" s="100" t="s">
        <v>14</v>
      </c>
      <c r="C207" s="40">
        <v>1673</v>
      </c>
      <c r="D207" s="40">
        <v>2509.5</v>
      </c>
      <c r="E207" s="36">
        <v>12547.5</v>
      </c>
      <c r="F207" s="40">
        <v>2696</v>
      </c>
      <c r="G207" s="40">
        <v>4044</v>
      </c>
      <c r="H207" s="36">
        <v>20220</v>
      </c>
      <c r="I207" s="40">
        <v>1764</v>
      </c>
      <c r="J207" s="40">
        <v>2646</v>
      </c>
      <c r="K207" s="36">
        <v>13230</v>
      </c>
      <c r="L207" s="40">
        <v>1435</v>
      </c>
      <c r="M207" s="40">
        <v>2152.5</v>
      </c>
      <c r="N207" s="36">
        <v>10762.5</v>
      </c>
      <c r="O207" s="40">
        <v>1519</v>
      </c>
      <c r="P207" s="40">
        <v>2278.5</v>
      </c>
      <c r="Q207" s="36">
        <v>11392.5</v>
      </c>
    </row>
    <row r="208" spans="1:18" ht="13" x14ac:dyDescent="0.3">
      <c r="A208" s="8">
        <v>4</v>
      </c>
      <c r="B208" s="101" t="s">
        <v>15</v>
      </c>
      <c r="C208" s="40">
        <v>6911</v>
      </c>
      <c r="D208" s="40">
        <v>20733</v>
      </c>
      <c r="E208" s="36">
        <v>103665</v>
      </c>
      <c r="F208" s="40">
        <v>14792</v>
      </c>
      <c r="G208" s="40">
        <v>44376</v>
      </c>
      <c r="H208" s="36">
        <v>221880</v>
      </c>
      <c r="I208" s="40">
        <v>9514</v>
      </c>
      <c r="J208" s="40">
        <v>28542</v>
      </c>
      <c r="K208" s="36">
        <v>142710</v>
      </c>
      <c r="L208" s="40">
        <v>6568</v>
      </c>
      <c r="M208" s="40">
        <v>19704</v>
      </c>
      <c r="N208" s="36">
        <v>98520</v>
      </c>
      <c r="O208" s="40">
        <v>6945</v>
      </c>
      <c r="P208" s="40">
        <v>20835</v>
      </c>
      <c r="Q208" s="36">
        <v>104175</v>
      </c>
    </row>
    <row r="209" spans="1:17" ht="13" x14ac:dyDescent="0.3">
      <c r="A209" s="8">
        <v>5</v>
      </c>
      <c r="B209" s="101" t="s">
        <v>16</v>
      </c>
      <c r="C209" s="40">
        <v>1910</v>
      </c>
      <c r="D209" s="40">
        <v>3820</v>
      </c>
      <c r="E209" s="36">
        <v>19100</v>
      </c>
      <c r="F209" s="40">
        <v>2749</v>
      </c>
      <c r="G209" s="40">
        <v>5498</v>
      </c>
      <c r="H209" s="36">
        <v>27490</v>
      </c>
      <c r="I209" s="40">
        <v>1868</v>
      </c>
      <c r="J209" s="40">
        <v>3736</v>
      </c>
      <c r="K209" s="36">
        <v>18680</v>
      </c>
      <c r="L209" s="40">
        <v>1537</v>
      </c>
      <c r="M209" s="40">
        <v>3074</v>
      </c>
      <c r="N209" s="36">
        <v>15370</v>
      </c>
      <c r="O209" s="40">
        <v>1396</v>
      </c>
      <c r="P209" s="40">
        <v>2792</v>
      </c>
      <c r="Q209" s="36">
        <v>13960</v>
      </c>
    </row>
    <row r="210" spans="1:17" ht="13" x14ac:dyDescent="0.3">
      <c r="A210" s="8">
        <v>6</v>
      </c>
      <c r="B210" s="101" t="s">
        <v>17</v>
      </c>
      <c r="C210" s="40">
        <v>8044</v>
      </c>
      <c r="D210" s="40">
        <v>32176</v>
      </c>
      <c r="E210" s="36">
        <v>160880</v>
      </c>
      <c r="F210" s="40">
        <v>13950</v>
      </c>
      <c r="G210" s="40">
        <v>55800</v>
      </c>
      <c r="H210" s="36">
        <v>279000</v>
      </c>
      <c r="I210" s="40">
        <v>9805</v>
      </c>
      <c r="J210" s="40">
        <v>39220</v>
      </c>
      <c r="K210" s="36">
        <v>196100</v>
      </c>
      <c r="L210" s="40">
        <v>7468</v>
      </c>
      <c r="M210" s="40">
        <v>29872</v>
      </c>
      <c r="N210" s="36">
        <v>149360</v>
      </c>
      <c r="O210" s="40">
        <v>7247</v>
      </c>
      <c r="P210" s="40">
        <v>28988</v>
      </c>
      <c r="Q210" s="36">
        <v>144940</v>
      </c>
    </row>
    <row r="211" spans="1:17" ht="13" x14ac:dyDescent="0.3">
      <c r="A211" s="8">
        <v>7</v>
      </c>
      <c r="B211" s="102" t="s">
        <v>18</v>
      </c>
      <c r="C211" s="40">
        <v>2359</v>
      </c>
      <c r="D211" s="40">
        <v>11795</v>
      </c>
      <c r="E211" s="36">
        <v>58975</v>
      </c>
      <c r="F211" s="40">
        <v>4080</v>
      </c>
      <c r="G211" s="40">
        <v>20400</v>
      </c>
      <c r="H211" s="36">
        <v>102000</v>
      </c>
      <c r="I211" s="40">
        <v>2605</v>
      </c>
      <c r="J211" s="40">
        <v>13025</v>
      </c>
      <c r="K211" s="36">
        <v>65125</v>
      </c>
      <c r="L211" s="40">
        <v>2050</v>
      </c>
      <c r="M211" s="40">
        <v>10250</v>
      </c>
      <c r="N211" s="36">
        <v>51250</v>
      </c>
      <c r="O211" s="40">
        <v>2043</v>
      </c>
      <c r="P211" s="40">
        <v>10215</v>
      </c>
      <c r="Q211" s="36">
        <v>51075</v>
      </c>
    </row>
    <row r="212" spans="1:17" ht="13" x14ac:dyDescent="0.3">
      <c r="A212" s="8">
        <v>8</v>
      </c>
      <c r="B212" s="102" t="s">
        <v>18</v>
      </c>
      <c r="C212" s="40">
        <v>5884</v>
      </c>
      <c r="D212" s="40">
        <v>35304</v>
      </c>
      <c r="E212" s="36">
        <v>176520</v>
      </c>
      <c r="F212" s="40">
        <v>10569</v>
      </c>
      <c r="G212" s="40">
        <v>63414</v>
      </c>
      <c r="H212" s="36">
        <v>317070</v>
      </c>
      <c r="I212" s="40">
        <v>7335</v>
      </c>
      <c r="J212" s="40">
        <v>44010</v>
      </c>
      <c r="K212" s="36">
        <v>220050</v>
      </c>
      <c r="L212" s="40">
        <v>5675</v>
      </c>
      <c r="M212" s="40">
        <v>34050</v>
      </c>
      <c r="N212" s="36">
        <v>170250</v>
      </c>
      <c r="O212" s="40">
        <v>5095</v>
      </c>
      <c r="P212" s="40">
        <v>30570</v>
      </c>
      <c r="Q212" s="36">
        <v>152850</v>
      </c>
    </row>
    <row r="213" spans="1:17" ht="13" x14ac:dyDescent="0.3">
      <c r="A213" s="8" t="s">
        <v>19</v>
      </c>
      <c r="B213" s="101" t="s">
        <v>18</v>
      </c>
      <c r="C213" s="40">
        <v>2397</v>
      </c>
      <c r="D213" s="40">
        <v>16779</v>
      </c>
      <c r="E213" s="36">
        <v>83895</v>
      </c>
      <c r="F213" s="40">
        <v>3686</v>
      </c>
      <c r="G213" s="40">
        <v>25802</v>
      </c>
      <c r="H213" s="36">
        <v>129010</v>
      </c>
      <c r="I213" s="40">
        <v>3852</v>
      </c>
      <c r="J213" s="40">
        <v>26964</v>
      </c>
      <c r="K213" s="36">
        <v>134820</v>
      </c>
      <c r="L213" s="40">
        <v>2970</v>
      </c>
      <c r="M213" s="40">
        <v>20790</v>
      </c>
      <c r="N213" s="36">
        <v>103950</v>
      </c>
      <c r="O213" s="40">
        <v>2531</v>
      </c>
      <c r="P213" s="40">
        <v>17717</v>
      </c>
      <c r="Q213" s="36">
        <v>88585</v>
      </c>
    </row>
    <row r="214" spans="1:17" ht="13" x14ac:dyDescent="0.3">
      <c r="A214" s="8" t="s">
        <v>20</v>
      </c>
      <c r="B214" s="101" t="s">
        <v>18</v>
      </c>
      <c r="C214" s="40">
        <v>17</v>
      </c>
      <c r="D214" s="40">
        <v>136</v>
      </c>
      <c r="E214" s="36">
        <v>680</v>
      </c>
      <c r="F214" s="40">
        <v>15</v>
      </c>
      <c r="G214" s="40">
        <v>120</v>
      </c>
      <c r="H214" s="36">
        <v>600</v>
      </c>
      <c r="I214" s="40">
        <v>8</v>
      </c>
      <c r="J214" s="40">
        <v>64</v>
      </c>
      <c r="K214" s="36">
        <v>320</v>
      </c>
      <c r="L214" s="40">
        <v>8</v>
      </c>
      <c r="M214" s="40">
        <v>64</v>
      </c>
      <c r="N214" s="36">
        <v>320</v>
      </c>
      <c r="O214" s="40">
        <v>5</v>
      </c>
      <c r="P214" s="40">
        <v>40</v>
      </c>
      <c r="Q214" s="36">
        <v>200</v>
      </c>
    </row>
    <row r="215" spans="1:17" ht="13" x14ac:dyDescent="0.3">
      <c r="A215" s="8" t="s">
        <v>21</v>
      </c>
      <c r="B215" s="101" t="s">
        <v>18</v>
      </c>
      <c r="C215" s="40">
        <v>145</v>
      </c>
      <c r="D215" s="40">
        <v>1305</v>
      </c>
      <c r="E215" s="36">
        <v>6525</v>
      </c>
      <c r="F215" s="40">
        <v>771</v>
      </c>
      <c r="G215" s="40">
        <v>6939</v>
      </c>
      <c r="H215" s="36">
        <v>34695</v>
      </c>
      <c r="I215" s="40">
        <v>473</v>
      </c>
      <c r="J215" s="40">
        <v>4257</v>
      </c>
      <c r="K215" s="36">
        <v>21285</v>
      </c>
      <c r="L215" s="40">
        <v>177</v>
      </c>
      <c r="M215" s="40">
        <v>1593</v>
      </c>
      <c r="N215" s="36">
        <v>7965</v>
      </c>
      <c r="O215" s="40">
        <v>85</v>
      </c>
      <c r="P215" s="40">
        <v>765</v>
      </c>
      <c r="Q215" s="36">
        <v>3825</v>
      </c>
    </row>
    <row r="216" spans="1:17" ht="13" x14ac:dyDescent="0.3">
      <c r="A216" s="8">
        <v>9</v>
      </c>
      <c r="B216" s="101" t="s">
        <v>25</v>
      </c>
      <c r="C216" s="40">
        <v>2759</v>
      </c>
      <c r="D216" s="40">
        <v>1379.5</v>
      </c>
      <c r="E216" s="36">
        <v>6897.5</v>
      </c>
      <c r="F216" s="40">
        <v>10223</v>
      </c>
      <c r="G216" s="40">
        <v>5111.5</v>
      </c>
      <c r="H216" s="36">
        <v>25557.5</v>
      </c>
      <c r="I216" s="40">
        <v>5563</v>
      </c>
      <c r="J216" s="40">
        <v>2781.5</v>
      </c>
      <c r="K216" s="36">
        <v>13907.5</v>
      </c>
      <c r="L216" s="40">
        <v>2335</v>
      </c>
      <c r="M216" s="40">
        <v>1167.5</v>
      </c>
      <c r="N216" s="36">
        <v>5837.5</v>
      </c>
      <c r="O216" s="40">
        <v>5039</v>
      </c>
      <c r="P216" s="40">
        <v>2519.5</v>
      </c>
      <c r="Q216" s="36">
        <v>12597.5</v>
      </c>
    </row>
    <row r="217" spans="1:17" ht="13" x14ac:dyDescent="0.3">
      <c r="A217" s="114" t="s">
        <v>26</v>
      </c>
      <c r="B217" s="114"/>
      <c r="C217" s="112">
        <f t="shared" ref="C217:Q217" si="11">SUM(C205:C216)</f>
        <v>218432</v>
      </c>
      <c r="D217" s="112">
        <f t="shared" si="11"/>
        <v>329805</v>
      </c>
      <c r="E217" s="82">
        <f t="shared" si="11"/>
        <v>1649025</v>
      </c>
      <c r="F217" s="112">
        <f t="shared" si="11"/>
        <v>417153</v>
      </c>
      <c r="G217" s="112">
        <f t="shared" si="11"/>
        <v>619288.5</v>
      </c>
      <c r="H217" s="82">
        <f t="shared" si="11"/>
        <v>3096442.5</v>
      </c>
      <c r="I217" s="112">
        <f t="shared" si="11"/>
        <v>283818</v>
      </c>
      <c r="J217" s="112">
        <f t="shared" si="11"/>
        <v>427006.5</v>
      </c>
      <c r="K217" s="82">
        <f t="shared" si="11"/>
        <v>2135032.5</v>
      </c>
      <c r="L217" s="112">
        <f t="shared" si="11"/>
        <v>183051</v>
      </c>
      <c r="M217" s="112">
        <f t="shared" si="11"/>
        <v>288378</v>
      </c>
      <c r="N217" s="82">
        <f t="shared" si="11"/>
        <v>1441890</v>
      </c>
      <c r="O217" s="112">
        <f t="shared" si="11"/>
        <v>274846</v>
      </c>
      <c r="P217" s="112">
        <f t="shared" si="11"/>
        <v>374984</v>
      </c>
      <c r="Q217" s="82">
        <f t="shared" si="11"/>
        <v>1874920</v>
      </c>
    </row>
  </sheetData>
  <mergeCells count="97">
    <mergeCell ref="A217:B217"/>
    <mergeCell ref="A200:B200"/>
    <mergeCell ref="A202:B204"/>
    <mergeCell ref="C202:Q202"/>
    <mergeCell ref="C203:E203"/>
    <mergeCell ref="F203:H203"/>
    <mergeCell ref="I203:K203"/>
    <mergeCell ref="L203:N203"/>
    <mergeCell ref="O203:Q203"/>
    <mergeCell ref="A183:B183"/>
    <mergeCell ref="A185:B187"/>
    <mergeCell ref="C185:Q185"/>
    <mergeCell ref="C186:E186"/>
    <mergeCell ref="F186:H186"/>
    <mergeCell ref="I186:K186"/>
    <mergeCell ref="L186:N186"/>
    <mergeCell ref="O186:Q186"/>
    <mergeCell ref="A166:B166"/>
    <mergeCell ref="A168:B170"/>
    <mergeCell ref="C168:Q168"/>
    <mergeCell ref="C169:E169"/>
    <mergeCell ref="F169:H169"/>
    <mergeCell ref="I169:K169"/>
    <mergeCell ref="L169:N169"/>
    <mergeCell ref="O169:Q169"/>
    <mergeCell ref="A148:B148"/>
    <mergeCell ref="A150:B152"/>
    <mergeCell ref="C150:Q150"/>
    <mergeCell ref="C151:E151"/>
    <mergeCell ref="F151:H151"/>
    <mergeCell ref="I151:K151"/>
    <mergeCell ref="L151:N151"/>
    <mergeCell ref="O151:Q151"/>
    <mergeCell ref="A131:B131"/>
    <mergeCell ref="A133:B135"/>
    <mergeCell ref="C133:Q133"/>
    <mergeCell ref="C134:E134"/>
    <mergeCell ref="F134:H134"/>
    <mergeCell ref="I134:K134"/>
    <mergeCell ref="L134:N134"/>
    <mergeCell ref="O134:Q134"/>
    <mergeCell ref="A114:B114"/>
    <mergeCell ref="A116:B118"/>
    <mergeCell ref="C116:Q116"/>
    <mergeCell ref="C117:E117"/>
    <mergeCell ref="F117:H117"/>
    <mergeCell ref="I117:K117"/>
    <mergeCell ref="L117:N117"/>
    <mergeCell ref="O117:Q117"/>
    <mergeCell ref="A97:B97"/>
    <mergeCell ref="A99:B101"/>
    <mergeCell ref="C99:Q99"/>
    <mergeCell ref="C100:E100"/>
    <mergeCell ref="F100:H100"/>
    <mergeCell ref="I100:K100"/>
    <mergeCell ref="L100:N100"/>
    <mergeCell ref="O100:Q100"/>
    <mergeCell ref="A79:B79"/>
    <mergeCell ref="A81:B83"/>
    <mergeCell ref="C81:Q81"/>
    <mergeCell ref="C82:E82"/>
    <mergeCell ref="F82:H82"/>
    <mergeCell ref="I82:K82"/>
    <mergeCell ref="L82:N82"/>
    <mergeCell ref="O82:Q82"/>
    <mergeCell ref="A62:B62"/>
    <mergeCell ref="A64:B66"/>
    <mergeCell ref="C64:Q64"/>
    <mergeCell ref="C65:E65"/>
    <mergeCell ref="F65:H65"/>
    <mergeCell ref="I65:K65"/>
    <mergeCell ref="L65:N65"/>
    <mergeCell ref="O65:Q65"/>
    <mergeCell ref="A45:B45"/>
    <mergeCell ref="A47:B49"/>
    <mergeCell ref="C47:Q47"/>
    <mergeCell ref="C48:E48"/>
    <mergeCell ref="F48:H48"/>
    <mergeCell ref="I48:K48"/>
    <mergeCell ref="L48:N48"/>
    <mergeCell ref="O48:Q48"/>
    <mergeCell ref="A28:B28"/>
    <mergeCell ref="A30:B32"/>
    <mergeCell ref="C30:Q30"/>
    <mergeCell ref="C31:E31"/>
    <mergeCell ref="F31:H31"/>
    <mergeCell ref="I31:K31"/>
    <mergeCell ref="L31:N31"/>
    <mergeCell ref="O31:Q31"/>
    <mergeCell ref="A7:B7"/>
    <mergeCell ref="A12:B14"/>
    <mergeCell ref="C12:Q12"/>
    <mergeCell ref="C13:E13"/>
    <mergeCell ref="F13:H13"/>
    <mergeCell ref="I13:K13"/>
    <mergeCell ref="L13:N13"/>
    <mergeCell ref="O13:Q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60DD-C630-4430-9B50-41849884374E}">
  <sheetPr>
    <pageSetUpPr fitToPage="1"/>
  </sheetPr>
  <dimension ref="A1:AA61"/>
  <sheetViews>
    <sheetView showGridLines="0" tabSelected="1" zoomScale="90" zoomScaleNormal="90" zoomScaleSheetLayoutView="75" workbookViewId="0">
      <pane xSplit="2" ySplit="11" topLeftCell="C12" activePane="bottomRight" state="frozen"/>
      <selection activeCell="J17" sqref="J17"/>
      <selection pane="topRight" activeCell="J17" sqref="J17"/>
      <selection pane="bottomLeft" activeCell="J17" sqref="J17"/>
      <selection pane="bottomRight" activeCell="C4" sqref="C4"/>
    </sheetView>
  </sheetViews>
  <sheetFormatPr defaultColWidth="9.1796875" defaultRowHeight="12.5" x14ac:dyDescent="0.25"/>
  <cols>
    <col min="1" max="1" width="5.54296875" style="53" customWidth="1"/>
    <col min="2" max="2" width="71.1796875" style="53" bestFit="1" customWidth="1"/>
    <col min="3" max="4" width="16.26953125" style="83" customWidth="1"/>
    <col min="5" max="5" width="16.26953125" style="113" customWidth="1"/>
    <col min="6" max="7" width="16.26953125" style="83" customWidth="1"/>
    <col min="8" max="8" width="16.26953125" style="53" customWidth="1"/>
    <col min="9" max="10" width="16.26953125" style="83" customWidth="1"/>
    <col min="11" max="11" width="16.26953125" style="53" customWidth="1"/>
    <col min="12" max="13" width="16.26953125" style="83" customWidth="1"/>
    <col min="14" max="14" width="16.26953125" style="53" customWidth="1"/>
    <col min="15" max="16" width="16.26953125" style="83" customWidth="1"/>
    <col min="17" max="30" width="16.26953125" style="53" customWidth="1"/>
    <col min="31" max="146" width="15.7265625" style="53" customWidth="1"/>
    <col min="147" max="147" width="10.453125" style="53" bestFit="1" customWidth="1"/>
    <col min="148" max="149" width="12.1796875" style="53" bestFit="1" customWidth="1"/>
    <col min="150" max="150" width="10.453125" style="53" bestFit="1" customWidth="1"/>
    <col min="151" max="152" width="12.1796875" style="53" bestFit="1" customWidth="1"/>
    <col min="153" max="167" width="12.26953125" style="53" customWidth="1"/>
    <col min="168" max="168" width="10.81640625" style="53" bestFit="1" customWidth="1"/>
    <col min="169" max="170" width="12.7265625" style="53" bestFit="1" customWidth="1"/>
    <col min="171" max="171" width="10.81640625" style="53" bestFit="1" customWidth="1"/>
    <col min="172" max="173" width="12.7265625" style="53" bestFit="1" customWidth="1"/>
    <col min="174" max="174" width="10.81640625" style="53" bestFit="1" customWidth="1"/>
    <col min="175" max="176" width="12.7265625" style="53" bestFit="1" customWidth="1"/>
    <col min="177" max="177" width="10.81640625" style="53" bestFit="1" customWidth="1"/>
    <col min="178" max="179" width="12.7265625" style="53" bestFit="1" customWidth="1"/>
    <col min="180" max="180" width="10.81640625" style="53" bestFit="1" customWidth="1"/>
    <col min="181" max="182" width="12.7265625" style="53" bestFit="1" customWidth="1"/>
    <col min="183" max="16384" width="9.1796875" style="53"/>
  </cols>
  <sheetData>
    <row r="1" spans="1:27" s="2" customFormat="1" x14ac:dyDescent="0.25">
      <c r="A1" s="54"/>
      <c r="B1" s="55"/>
      <c r="C1" s="56"/>
      <c r="D1" s="56"/>
      <c r="E1" s="105"/>
      <c r="F1" s="56"/>
      <c r="G1" s="56"/>
      <c r="H1" s="105"/>
      <c r="I1" s="56"/>
      <c r="J1" s="56"/>
      <c r="K1" s="105"/>
      <c r="L1" s="56"/>
      <c r="M1" s="56"/>
      <c r="N1" s="105"/>
      <c r="O1" s="56"/>
      <c r="P1" s="56"/>
      <c r="Q1" s="105"/>
    </row>
    <row r="2" spans="1:27" s="2" customFormat="1" x14ac:dyDescent="0.25">
      <c r="A2" s="58"/>
      <c r="B2" s="1"/>
      <c r="C2" s="59"/>
      <c r="D2" s="59"/>
      <c r="E2" s="106"/>
      <c r="F2" s="59"/>
      <c r="G2" s="59"/>
      <c r="H2" s="106"/>
      <c r="I2" s="59"/>
      <c r="J2" s="59"/>
      <c r="K2" s="106"/>
      <c r="L2" s="59"/>
      <c r="M2" s="59"/>
      <c r="N2" s="106"/>
      <c r="O2" s="59"/>
      <c r="P2" s="59"/>
      <c r="Q2" s="106"/>
    </row>
    <row r="3" spans="1:27" s="2" customFormat="1" x14ac:dyDescent="0.25">
      <c r="A3" s="58"/>
      <c r="B3" s="1"/>
      <c r="C3" s="59"/>
      <c r="D3" s="59"/>
      <c r="E3" s="106"/>
      <c r="F3" s="59"/>
      <c r="G3" s="59"/>
      <c r="H3" s="106"/>
      <c r="I3" s="59"/>
      <c r="J3" s="59"/>
      <c r="K3" s="106"/>
      <c r="L3" s="59"/>
      <c r="M3" s="59"/>
      <c r="N3" s="106"/>
      <c r="O3" s="59"/>
      <c r="P3" s="59"/>
      <c r="Q3" s="106"/>
    </row>
    <row r="4" spans="1:27" s="2" customFormat="1" x14ac:dyDescent="0.25">
      <c r="A4" s="58"/>
      <c r="B4" s="1"/>
      <c r="C4" s="59"/>
      <c r="D4" s="59"/>
      <c r="E4" s="106"/>
      <c r="F4" s="59"/>
      <c r="G4" s="59"/>
      <c r="H4" s="106"/>
      <c r="I4" s="59"/>
      <c r="J4" s="59"/>
      <c r="K4" s="106"/>
      <c r="L4" s="59"/>
      <c r="M4" s="59"/>
      <c r="N4" s="106"/>
      <c r="O4" s="59"/>
      <c r="P4" s="59"/>
      <c r="Q4" s="106"/>
    </row>
    <row r="5" spans="1:27" s="2" customFormat="1" x14ac:dyDescent="0.25">
      <c r="A5" s="58"/>
      <c r="B5" s="1"/>
      <c r="C5" s="59"/>
      <c r="D5" s="59"/>
      <c r="E5" s="106"/>
      <c r="F5" s="59"/>
      <c r="G5" s="59"/>
      <c r="H5" s="106"/>
      <c r="I5" s="59"/>
      <c r="J5" s="59"/>
      <c r="K5" s="106"/>
      <c r="L5" s="59"/>
      <c r="M5" s="59"/>
      <c r="N5" s="106"/>
      <c r="O5" s="59"/>
      <c r="P5" s="59"/>
      <c r="Q5" s="106"/>
    </row>
    <row r="6" spans="1:27" s="2" customFormat="1" x14ac:dyDescent="0.25">
      <c r="A6" s="61"/>
      <c r="B6" s="62"/>
      <c r="C6" s="63"/>
      <c r="D6" s="63"/>
      <c r="E6" s="107"/>
      <c r="F6" s="63"/>
      <c r="G6" s="63"/>
      <c r="H6" s="107"/>
      <c r="I6" s="63"/>
      <c r="J6" s="63"/>
      <c r="K6" s="107"/>
      <c r="L6" s="63"/>
      <c r="M6" s="63"/>
      <c r="N6" s="107"/>
      <c r="O6" s="63"/>
      <c r="P6" s="63"/>
      <c r="Q6" s="107"/>
    </row>
    <row r="7" spans="1:27" s="2" customFormat="1" x14ac:dyDescent="0.25">
      <c r="A7" s="120"/>
      <c r="B7" s="121"/>
      <c r="C7" s="56"/>
      <c r="D7" s="56"/>
      <c r="E7" s="108"/>
      <c r="F7" s="56"/>
      <c r="G7" s="56"/>
      <c r="H7" s="108"/>
      <c r="I7" s="56"/>
      <c r="J7" s="66"/>
      <c r="K7" s="108"/>
      <c r="L7" s="66"/>
      <c r="M7" s="56"/>
      <c r="N7" s="108"/>
      <c r="O7" s="56"/>
      <c r="P7" s="66"/>
      <c r="Q7" s="108"/>
      <c r="S7" s="1"/>
      <c r="U7" s="1"/>
      <c r="W7" s="1"/>
      <c r="Y7" s="1"/>
      <c r="AA7" s="1"/>
    </row>
    <row r="8" spans="1:27" s="2" customFormat="1" ht="13" x14ac:dyDescent="0.3">
      <c r="A8" s="67" t="s">
        <v>0</v>
      </c>
      <c r="B8" s="5"/>
      <c r="C8" s="68"/>
      <c r="D8" s="68"/>
      <c r="E8" s="31"/>
      <c r="F8" s="68"/>
      <c r="G8" s="68"/>
      <c r="H8" s="31"/>
      <c r="I8" s="68"/>
      <c r="J8" s="68"/>
      <c r="K8" s="31"/>
      <c r="L8" s="68"/>
      <c r="M8" s="68"/>
      <c r="N8" s="31"/>
      <c r="O8" s="68"/>
      <c r="P8" s="68"/>
      <c r="Q8" s="31"/>
    </row>
    <row r="9" spans="1:27" s="2" customFormat="1" x14ac:dyDescent="0.25">
      <c r="A9" s="58"/>
      <c r="B9" s="1"/>
      <c r="C9" s="59"/>
      <c r="D9" s="59"/>
      <c r="E9" s="31"/>
      <c r="F9" s="59"/>
      <c r="G9" s="59"/>
      <c r="H9" s="31"/>
      <c r="I9" s="59"/>
      <c r="J9" s="68"/>
      <c r="K9" s="31"/>
      <c r="L9" s="68"/>
      <c r="M9" s="59"/>
      <c r="N9" s="31"/>
      <c r="O9" s="59"/>
      <c r="P9" s="68"/>
      <c r="Q9" s="31"/>
      <c r="S9" s="1"/>
      <c r="U9" s="1"/>
      <c r="W9" s="1"/>
      <c r="Y9" s="1"/>
      <c r="AA9" s="1"/>
    </row>
    <row r="10" spans="1:27" s="2" customFormat="1" ht="13" x14ac:dyDescent="0.3">
      <c r="A10" s="67" t="s">
        <v>27</v>
      </c>
      <c r="B10" s="5"/>
      <c r="C10" s="69"/>
      <c r="D10" s="69"/>
      <c r="E10" s="31"/>
      <c r="F10" s="69"/>
      <c r="G10" s="69"/>
      <c r="H10" s="31"/>
      <c r="I10" s="69"/>
      <c r="J10" s="68"/>
      <c r="K10" s="31"/>
      <c r="L10" s="68"/>
      <c r="M10" s="69"/>
      <c r="N10" s="31"/>
      <c r="O10" s="69"/>
      <c r="P10" s="68"/>
      <c r="Q10" s="31"/>
      <c r="S10" s="5"/>
      <c r="U10" s="5"/>
      <c r="W10" s="5"/>
      <c r="Y10" s="5"/>
      <c r="AA10" s="5"/>
    </row>
    <row r="11" spans="1:27" s="2" customFormat="1" ht="13" x14ac:dyDescent="0.3">
      <c r="A11" s="71"/>
      <c r="B11" s="72"/>
      <c r="C11" s="69"/>
      <c r="D11" s="69"/>
      <c r="E11" s="31"/>
      <c r="F11" s="69"/>
      <c r="G11" s="69"/>
      <c r="H11" s="31"/>
      <c r="I11" s="69"/>
      <c r="J11" s="68"/>
      <c r="K11" s="31"/>
      <c r="L11" s="68"/>
      <c r="M11" s="69"/>
      <c r="N11" s="31"/>
      <c r="O11" s="69"/>
      <c r="P11" s="68"/>
      <c r="Q11" s="31"/>
      <c r="S11" s="5"/>
      <c r="U11" s="5"/>
      <c r="W11" s="5"/>
      <c r="Y11" s="5"/>
      <c r="AA11" s="5"/>
    </row>
    <row r="12" spans="1:27" ht="13" x14ac:dyDescent="0.3">
      <c r="A12" s="115" t="s">
        <v>2</v>
      </c>
      <c r="B12" s="116"/>
      <c r="C12" s="117" t="s">
        <v>81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9"/>
    </row>
    <row r="13" spans="1:27" ht="13" x14ac:dyDescent="0.3">
      <c r="A13" s="115"/>
      <c r="B13" s="116"/>
      <c r="C13" s="117" t="s">
        <v>41</v>
      </c>
      <c r="D13" s="118"/>
      <c r="E13" s="119"/>
      <c r="F13" s="117" t="s">
        <v>8</v>
      </c>
      <c r="G13" s="118"/>
      <c r="H13" s="119"/>
      <c r="I13" s="117" t="s">
        <v>9</v>
      </c>
      <c r="J13" s="118"/>
      <c r="K13" s="119"/>
      <c r="L13" s="117" t="s">
        <v>42</v>
      </c>
      <c r="M13" s="118"/>
      <c r="N13" s="119"/>
      <c r="O13" s="117" t="s">
        <v>43</v>
      </c>
      <c r="P13" s="118"/>
      <c r="Q13" s="119"/>
    </row>
    <row r="14" spans="1:27" ht="13" x14ac:dyDescent="0.3">
      <c r="A14" s="115"/>
      <c r="B14" s="116"/>
      <c r="C14" s="73" t="s">
        <v>10</v>
      </c>
      <c r="D14" s="73" t="s">
        <v>44</v>
      </c>
      <c r="E14" s="82" t="s">
        <v>11</v>
      </c>
      <c r="F14" s="73" t="s">
        <v>10</v>
      </c>
      <c r="G14" s="73" t="s">
        <v>44</v>
      </c>
      <c r="H14" s="82" t="s">
        <v>11</v>
      </c>
      <c r="I14" s="73" t="s">
        <v>10</v>
      </c>
      <c r="J14" s="73" t="s">
        <v>44</v>
      </c>
      <c r="K14" s="82" t="s">
        <v>11</v>
      </c>
      <c r="L14" s="73" t="s">
        <v>10</v>
      </c>
      <c r="M14" s="73" t="s">
        <v>44</v>
      </c>
      <c r="N14" s="82" t="s">
        <v>11</v>
      </c>
      <c r="O14" s="73" t="s">
        <v>10</v>
      </c>
      <c r="P14" s="73" t="s">
        <v>44</v>
      </c>
      <c r="Q14" s="82" t="s">
        <v>11</v>
      </c>
    </row>
    <row r="15" spans="1:27" ht="13" x14ac:dyDescent="0.3">
      <c r="A15" s="8">
        <v>1</v>
      </c>
      <c r="B15" s="100" t="s">
        <v>12</v>
      </c>
      <c r="C15" s="109">
        <v>191242</v>
      </c>
      <c r="D15" s="109">
        <v>191242</v>
      </c>
      <c r="E15" s="110">
        <v>963612.91612903227</v>
      </c>
      <c r="F15" s="109">
        <v>326399</v>
      </c>
      <c r="G15" s="109">
        <v>326399</v>
      </c>
      <c r="H15" s="110">
        <v>1644629.8</v>
      </c>
      <c r="I15" s="109">
        <v>225870</v>
      </c>
      <c r="J15" s="109">
        <v>225870</v>
      </c>
      <c r="K15" s="110">
        <v>1138093.3548387098</v>
      </c>
      <c r="L15" s="40">
        <v>151319</v>
      </c>
      <c r="M15" s="40">
        <v>151319</v>
      </c>
      <c r="N15" s="110">
        <v>762452.50967741944</v>
      </c>
      <c r="O15" s="109">
        <v>234840</v>
      </c>
      <c r="P15" s="109">
        <v>234840</v>
      </c>
      <c r="Q15" s="110">
        <v>1183290.5806451612</v>
      </c>
    </row>
    <row r="16" spans="1:27" ht="13" x14ac:dyDescent="0.3">
      <c r="A16" s="8">
        <v>2</v>
      </c>
      <c r="B16" s="100" t="s">
        <v>13</v>
      </c>
      <c r="C16" s="40">
        <v>16299</v>
      </c>
      <c r="D16" s="40">
        <v>32598</v>
      </c>
      <c r="E16" s="36">
        <v>164251.85806451613</v>
      </c>
      <c r="F16" s="40">
        <v>31369</v>
      </c>
      <c r="G16" s="40">
        <v>62738</v>
      </c>
      <c r="H16" s="36">
        <v>316118.56774193549</v>
      </c>
      <c r="I16" s="40">
        <v>19274</v>
      </c>
      <c r="J16" s="40">
        <v>38548</v>
      </c>
      <c r="K16" s="36">
        <v>194232.18064516128</v>
      </c>
      <c r="L16" s="40">
        <v>12177</v>
      </c>
      <c r="M16" s="40">
        <v>24354</v>
      </c>
      <c r="N16" s="36">
        <v>122712.73548387097</v>
      </c>
      <c r="O16" s="40">
        <v>14159</v>
      </c>
      <c r="P16" s="40">
        <v>28318</v>
      </c>
      <c r="Q16" s="36">
        <v>142686.18064516131</v>
      </c>
    </row>
    <row r="17" spans="1:17" ht="13" x14ac:dyDescent="0.3">
      <c r="A17" s="8">
        <v>3</v>
      </c>
      <c r="B17" s="100" t="s">
        <v>14</v>
      </c>
      <c r="C17" s="40">
        <v>1393</v>
      </c>
      <c r="D17" s="40">
        <v>2089.5</v>
      </c>
      <c r="E17" s="36">
        <v>10528.383870967742</v>
      </c>
      <c r="F17" s="40">
        <v>2648</v>
      </c>
      <c r="G17" s="40">
        <v>3972</v>
      </c>
      <c r="H17" s="36">
        <v>20013.754838709676</v>
      </c>
      <c r="I17" s="40">
        <v>1642</v>
      </c>
      <c r="J17" s="40">
        <v>2463</v>
      </c>
      <c r="K17" s="36"/>
      <c r="L17" s="40">
        <v>1106</v>
      </c>
      <c r="M17" s="40">
        <v>1659</v>
      </c>
      <c r="N17" s="36">
        <v>8359.2193548387095</v>
      </c>
      <c r="O17" s="40">
        <v>1435</v>
      </c>
      <c r="P17" s="40">
        <v>2152.5</v>
      </c>
      <c r="Q17" s="36">
        <v>10845.822580645163</v>
      </c>
    </row>
    <row r="18" spans="1:17" ht="13" x14ac:dyDescent="0.3">
      <c r="A18" s="8">
        <v>4</v>
      </c>
      <c r="B18" s="101" t="s">
        <v>15</v>
      </c>
      <c r="C18" s="40">
        <v>9565</v>
      </c>
      <c r="D18" s="40">
        <v>28695</v>
      </c>
      <c r="E18" s="36">
        <v>144585.77419354839</v>
      </c>
      <c r="F18" s="40">
        <v>18583</v>
      </c>
      <c r="G18" s="40">
        <v>55749</v>
      </c>
      <c r="H18" s="36">
        <v>280903.02580645162</v>
      </c>
      <c r="I18" s="40">
        <v>12359</v>
      </c>
      <c r="J18" s="40">
        <v>37077</v>
      </c>
      <c r="K18" s="36">
        <v>186820.23870967742</v>
      </c>
      <c r="L18" s="40">
        <v>8804</v>
      </c>
      <c r="M18" s="40">
        <v>26412</v>
      </c>
      <c r="N18" s="36">
        <v>133082.40000000002</v>
      </c>
      <c r="O18" s="40">
        <v>8595</v>
      </c>
      <c r="P18" s="40">
        <v>25785</v>
      </c>
      <c r="Q18" s="36">
        <v>129923.12903225809</v>
      </c>
    </row>
    <row r="19" spans="1:17" ht="13" x14ac:dyDescent="0.3">
      <c r="A19" s="8">
        <v>5</v>
      </c>
      <c r="B19" s="101" t="s">
        <v>16</v>
      </c>
      <c r="C19" s="40">
        <v>369</v>
      </c>
      <c r="D19" s="40">
        <v>738</v>
      </c>
      <c r="E19" s="36">
        <v>3718.5677419354843</v>
      </c>
      <c r="F19" s="40">
        <v>647</v>
      </c>
      <c r="G19" s="40">
        <v>1294</v>
      </c>
      <c r="H19" s="36">
        <v>6520.0903225806451</v>
      </c>
      <c r="I19" s="40">
        <v>419</v>
      </c>
      <c r="J19" s="40">
        <v>838</v>
      </c>
      <c r="K19" s="36">
        <v>4222.438709677419</v>
      </c>
      <c r="L19" s="40">
        <v>247</v>
      </c>
      <c r="M19" s="40">
        <v>494</v>
      </c>
      <c r="N19" s="36">
        <v>2489.1225806451612</v>
      </c>
      <c r="O19" s="40">
        <v>338</v>
      </c>
      <c r="P19" s="40">
        <v>676</v>
      </c>
      <c r="Q19" s="36">
        <v>3406.1677419354837</v>
      </c>
    </row>
    <row r="20" spans="1:17" ht="13" x14ac:dyDescent="0.3">
      <c r="A20" s="8">
        <v>6</v>
      </c>
      <c r="B20" s="101" t="s">
        <v>17</v>
      </c>
      <c r="C20" s="40">
        <v>6407</v>
      </c>
      <c r="D20" s="40">
        <v>25628</v>
      </c>
      <c r="E20" s="36">
        <v>129132.05161290322</v>
      </c>
      <c r="F20" s="40">
        <v>11152</v>
      </c>
      <c r="G20" s="40">
        <v>44608</v>
      </c>
      <c r="H20" s="36">
        <v>224766.76129032258</v>
      </c>
      <c r="I20" s="40">
        <v>7841</v>
      </c>
      <c r="J20" s="40">
        <v>31364</v>
      </c>
      <c r="K20" s="36">
        <v>158034.09032258065</v>
      </c>
      <c r="L20" s="40">
        <v>6116</v>
      </c>
      <c r="M20" s="40">
        <v>24464</v>
      </c>
      <c r="N20" s="36">
        <v>123266.99354838708</v>
      </c>
      <c r="O20" s="40">
        <v>5705</v>
      </c>
      <c r="P20" s="40">
        <v>22820</v>
      </c>
      <c r="Q20" s="36">
        <v>114983.35483870968</v>
      </c>
    </row>
    <row r="21" spans="1:17" ht="13" x14ac:dyDescent="0.3">
      <c r="A21" s="8">
        <v>7</v>
      </c>
      <c r="B21" s="102" t="s">
        <v>18</v>
      </c>
      <c r="C21" s="40">
        <v>2964</v>
      </c>
      <c r="D21" s="40">
        <v>14820</v>
      </c>
      <c r="E21" s="36">
        <v>74673.677419354834</v>
      </c>
      <c r="F21" s="40">
        <v>4687</v>
      </c>
      <c r="G21" s="40">
        <v>23435</v>
      </c>
      <c r="H21" s="36">
        <v>118082.16129032258</v>
      </c>
      <c r="I21" s="40">
        <v>3220</v>
      </c>
      <c r="J21" s="40">
        <v>16100</v>
      </c>
      <c r="K21" s="36">
        <v>81123.225806451606</v>
      </c>
      <c r="L21" s="40">
        <v>2597</v>
      </c>
      <c r="M21" s="40">
        <v>12985</v>
      </c>
      <c r="N21" s="36">
        <v>65427.645161290326</v>
      </c>
      <c r="O21" s="40">
        <v>2444</v>
      </c>
      <c r="P21" s="40">
        <v>12220</v>
      </c>
      <c r="Q21" s="36">
        <v>61573.032258064515</v>
      </c>
    </row>
    <row r="22" spans="1:17" ht="13" x14ac:dyDescent="0.3">
      <c r="A22" s="8">
        <v>8</v>
      </c>
      <c r="B22" s="102" t="s">
        <v>18</v>
      </c>
      <c r="C22" s="40">
        <v>4741</v>
      </c>
      <c r="D22" s="40">
        <v>28446</v>
      </c>
      <c r="E22" s="36">
        <v>143331.13548387098</v>
      </c>
      <c r="F22" s="40">
        <v>8825</v>
      </c>
      <c r="G22" s="40">
        <v>52950</v>
      </c>
      <c r="H22" s="36">
        <v>266799.67741935491</v>
      </c>
      <c r="I22" s="40">
        <v>5952</v>
      </c>
      <c r="J22" s="40">
        <v>35712</v>
      </c>
      <c r="K22" s="36">
        <v>179942.40000000002</v>
      </c>
      <c r="L22" s="40">
        <v>4612</v>
      </c>
      <c r="M22" s="40">
        <v>27672</v>
      </c>
      <c r="N22" s="36">
        <v>139431.17419354839</v>
      </c>
      <c r="O22" s="40">
        <v>3919</v>
      </c>
      <c r="P22" s="40">
        <v>23514</v>
      </c>
      <c r="Q22" s="36">
        <v>118480.21935483871</v>
      </c>
    </row>
    <row r="23" spans="1:17" ht="13" x14ac:dyDescent="0.3">
      <c r="A23" s="8" t="s">
        <v>19</v>
      </c>
      <c r="B23" s="101" t="s">
        <v>18</v>
      </c>
      <c r="C23" s="40">
        <v>2083</v>
      </c>
      <c r="D23" s="40">
        <v>14581</v>
      </c>
      <c r="E23" s="36">
        <v>73469.425806451618</v>
      </c>
      <c r="F23" s="40">
        <v>3584</v>
      </c>
      <c r="G23" s="40">
        <v>25088</v>
      </c>
      <c r="H23" s="36">
        <v>126411.14838709679</v>
      </c>
      <c r="I23" s="40">
        <v>3174</v>
      </c>
      <c r="J23" s="40">
        <v>22218</v>
      </c>
      <c r="K23" s="36">
        <v>111950.05161290322</v>
      </c>
      <c r="L23" s="40">
        <v>2271</v>
      </c>
      <c r="M23" s="40">
        <v>15897</v>
      </c>
      <c r="N23" s="36">
        <v>80100.367741935479</v>
      </c>
      <c r="O23" s="40">
        <v>1876</v>
      </c>
      <c r="P23" s="40">
        <v>13132</v>
      </c>
      <c r="Q23" s="36">
        <v>66168.335483870964</v>
      </c>
    </row>
    <row r="24" spans="1:17" ht="13" x14ac:dyDescent="0.3">
      <c r="A24" s="8" t="s">
        <v>20</v>
      </c>
      <c r="B24" s="101" t="s">
        <v>18</v>
      </c>
      <c r="C24" s="40">
        <v>19</v>
      </c>
      <c r="D24" s="40">
        <v>152</v>
      </c>
      <c r="E24" s="36">
        <v>765.88387096774193</v>
      </c>
      <c r="F24" s="40">
        <v>17</v>
      </c>
      <c r="G24" s="40">
        <v>136</v>
      </c>
      <c r="H24" s="36">
        <v>685.26451612903224</v>
      </c>
      <c r="I24" s="40">
        <v>32</v>
      </c>
      <c r="J24" s="40">
        <v>256</v>
      </c>
      <c r="K24" s="36">
        <v>1289.9096774193547</v>
      </c>
      <c r="L24" s="40">
        <v>6</v>
      </c>
      <c r="M24" s="40">
        <v>48</v>
      </c>
      <c r="N24" s="36">
        <v>241.85806451612902</v>
      </c>
      <c r="O24" s="40">
        <v>0</v>
      </c>
      <c r="P24" s="40">
        <v>0</v>
      </c>
      <c r="Q24" s="36">
        <v>0</v>
      </c>
    </row>
    <row r="25" spans="1:17" ht="13" x14ac:dyDescent="0.3">
      <c r="A25" s="8" t="s">
        <v>21</v>
      </c>
      <c r="B25" s="101" t="s">
        <v>18</v>
      </c>
      <c r="C25" s="40">
        <v>142</v>
      </c>
      <c r="D25" s="40">
        <v>1278</v>
      </c>
      <c r="E25" s="36">
        <v>6439.470967741936</v>
      </c>
      <c r="F25" s="40">
        <v>715</v>
      </c>
      <c r="G25" s="40">
        <v>6435</v>
      </c>
      <c r="H25" s="36">
        <v>32424.096774193546</v>
      </c>
      <c r="I25" s="40">
        <v>296</v>
      </c>
      <c r="J25" s="40">
        <v>2664</v>
      </c>
      <c r="K25" s="36">
        <v>13423.122580645162</v>
      </c>
      <c r="L25" s="40">
        <v>156</v>
      </c>
      <c r="M25" s="40">
        <v>1404</v>
      </c>
      <c r="N25" s="36">
        <v>7074.3483870967739</v>
      </c>
      <c r="O25" s="40">
        <v>89</v>
      </c>
      <c r="P25" s="40">
        <v>801</v>
      </c>
      <c r="Q25" s="36">
        <v>4036.0064516129037</v>
      </c>
    </row>
    <row r="26" spans="1:17" ht="13" x14ac:dyDescent="0.3">
      <c r="A26" s="8">
        <v>9</v>
      </c>
      <c r="B26" s="101" t="s">
        <v>25</v>
      </c>
      <c r="C26" s="40">
        <v>2848</v>
      </c>
      <c r="D26" s="40">
        <v>1424</v>
      </c>
      <c r="E26" s="36">
        <v>7175.1225806451621</v>
      </c>
      <c r="F26" s="40">
        <v>10846</v>
      </c>
      <c r="G26" s="40">
        <v>5423</v>
      </c>
      <c r="H26" s="36">
        <v>27324.922580645161</v>
      </c>
      <c r="I26" s="40">
        <v>5898</v>
      </c>
      <c r="J26" s="40">
        <v>2949</v>
      </c>
      <c r="K26" s="36">
        <v>14859.154838709677</v>
      </c>
      <c r="L26" s="40">
        <v>2609</v>
      </c>
      <c r="M26" s="40">
        <v>1304.5</v>
      </c>
      <c r="N26" s="36">
        <v>6572.9967741935479</v>
      </c>
      <c r="O26" s="40">
        <v>5761</v>
      </c>
      <c r="P26" s="40">
        <v>2880.5</v>
      </c>
      <c r="Q26" s="36">
        <v>14514.003225806453</v>
      </c>
    </row>
    <row r="27" spans="1:17" ht="13" x14ac:dyDescent="0.3">
      <c r="A27" s="114" t="s">
        <v>26</v>
      </c>
      <c r="B27" s="114"/>
      <c r="C27" s="112">
        <f t="shared" ref="C27:Q27" si="0">SUM(C15:C26)</f>
        <v>238072</v>
      </c>
      <c r="D27" s="112">
        <f t="shared" si="0"/>
        <v>341691.5</v>
      </c>
      <c r="E27" s="82">
        <f t="shared" si="0"/>
        <v>1721684.2677419351</v>
      </c>
      <c r="F27" s="112">
        <f t="shared" si="0"/>
        <v>419472</v>
      </c>
      <c r="G27" s="112">
        <f t="shared" si="0"/>
        <v>608227</v>
      </c>
      <c r="H27" s="82">
        <f t="shared" si="0"/>
        <v>3064679.270967742</v>
      </c>
      <c r="I27" s="112">
        <f t="shared" si="0"/>
        <v>285977</v>
      </c>
      <c r="J27" s="112">
        <f t="shared" si="0"/>
        <v>416059</v>
      </c>
      <c r="K27" s="82">
        <f t="shared" si="0"/>
        <v>2083990.1677419355</v>
      </c>
      <c r="L27" s="112">
        <f t="shared" si="0"/>
        <v>192020</v>
      </c>
      <c r="M27" s="112">
        <f t="shared" si="0"/>
        <v>288012.5</v>
      </c>
      <c r="N27" s="82">
        <f t="shared" si="0"/>
        <v>1451211.3709677423</v>
      </c>
      <c r="O27" s="112">
        <f t="shared" si="0"/>
        <v>279161</v>
      </c>
      <c r="P27" s="112">
        <f t="shared" si="0"/>
        <v>367139</v>
      </c>
      <c r="Q27" s="82">
        <f t="shared" si="0"/>
        <v>1849906.8322580641</v>
      </c>
    </row>
    <row r="28" spans="1:17" ht="13" x14ac:dyDescent="0.3">
      <c r="A28" s="25"/>
      <c r="B28" s="25"/>
      <c r="C28" s="25"/>
      <c r="D28" s="25"/>
      <c r="E28" s="97"/>
      <c r="F28" s="25"/>
      <c r="G28" s="25"/>
      <c r="H28" s="97"/>
      <c r="I28" s="25"/>
      <c r="J28" s="25"/>
      <c r="K28" s="97"/>
      <c r="L28" s="25"/>
      <c r="M28" s="25"/>
      <c r="N28" s="97"/>
      <c r="O28" s="25"/>
      <c r="P28" s="25"/>
      <c r="Q28" s="97"/>
    </row>
    <row r="29" spans="1:17" ht="13" x14ac:dyDescent="0.3">
      <c r="A29" s="115" t="s">
        <v>2</v>
      </c>
      <c r="B29" s="116"/>
      <c r="C29" s="117" t="s">
        <v>83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</row>
    <row r="30" spans="1:17" ht="13" x14ac:dyDescent="0.3">
      <c r="A30" s="115"/>
      <c r="B30" s="116"/>
      <c r="C30" s="117" t="s">
        <v>41</v>
      </c>
      <c r="D30" s="118"/>
      <c r="E30" s="119"/>
      <c r="F30" s="117" t="s">
        <v>8</v>
      </c>
      <c r="G30" s="118"/>
      <c r="H30" s="119"/>
      <c r="I30" s="117" t="s">
        <v>9</v>
      </c>
      <c r="J30" s="118"/>
      <c r="K30" s="119"/>
      <c r="L30" s="117" t="s">
        <v>42</v>
      </c>
      <c r="M30" s="118"/>
      <c r="N30" s="119"/>
      <c r="O30" s="117" t="s">
        <v>43</v>
      </c>
      <c r="P30" s="118"/>
      <c r="Q30" s="119"/>
    </row>
    <row r="31" spans="1:17" ht="13" x14ac:dyDescent="0.3">
      <c r="A31" s="115"/>
      <c r="B31" s="116"/>
      <c r="C31" s="73" t="s">
        <v>10</v>
      </c>
      <c r="D31" s="73" t="s">
        <v>44</v>
      </c>
      <c r="E31" s="82" t="s">
        <v>11</v>
      </c>
      <c r="F31" s="73" t="s">
        <v>10</v>
      </c>
      <c r="G31" s="73" t="s">
        <v>44</v>
      </c>
      <c r="H31" s="82" t="s">
        <v>11</v>
      </c>
      <c r="I31" s="73" t="s">
        <v>10</v>
      </c>
      <c r="J31" s="73" t="s">
        <v>44</v>
      </c>
      <c r="K31" s="82" t="s">
        <v>11</v>
      </c>
      <c r="L31" s="73" t="s">
        <v>10</v>
      </c>
      <c r="M31" s="73" t="s">
        <v>44</v>
      </c>
      <c r="N31" s="82" t="s">
        <v>11</v>
      </c>
      <c r="O31" s="73" t="s">
        <v>10</v>
      </c>
      <c r="P31" s="73" t="s">
        <v>44</v>
      </c>
      <c r="Q31" s="82" t="s">
        <v>11</v>
      </c>
    </row>
    <row r="32" spans="1:17" ht="13" x14ac:dyDescent="0.3">
      <c r="A32" s="8">
        <v>1</v>
      </c>
      <c r="B32" s="100" t="s">
        <v>12</v>
      </c>
      <c r="C32" s="109">
        <v>164829</v>
      </c>
      <c r="D32" s="109">
        <f>C32*1</f>
        <v>164829</v>
      </c>
      <c r="E32" s="110">
        <f>C32*5.4</f>
        <v>890076.60000000009</v>
      </c>
      <c r="F32" s="109">
        <v>297571</v>
      </c>
      <c r="G32" s="109">
        <f>F32*1</f>
        <v>297571</v>
      </c>
      <c r="H32" s="110">
        <f>F32*5.4</f>
        <v>1606883.4000000001</v>
      </c>
      <c r="I32" s="109">
        <v>202724</v>
      </c>
      <c r="J32" s="109">
        <f>I32*1</f>
        <v>202724</v>
      </c>
      <c r="K32" s="110">
        <f>I32*5.4</f>
        <v>1094709.6000000001</v>
      </c>
      <c r="L32" s="109">
        <v>130764</v>
      </c>
      <c r="M32" s="109">
        <f>L32*1</f>
        <v>130764</v>
      </c>
      <c r="N32" s="110">
        <f>L32*5.4</f>
        <v>706125.60000000009</v>
      </c>
      <c r="O32" s="109">
        <v>204987</v>
      </c>
      <c r="P32" s="109">
        <f>O32*1</f>
        <v>204987</v>
      </c>
      <c r="Q32" s="110">
        <f>O32*5.4</f>
        <v>1106929.8</v>
      </c>
    </row>
    <row r="33" spans="1:17" ht="13" x14ac:dyDescent="0.3">
      <c r="A33" s="8">
        <v>2</v>
      </c>
      <c r="B33" s="100" t="s">
        <v>13</v>
      </c>
      <c r="C33" s="40">
        <v>16669</v>
      </c>
      <c r="D33" s="40">
        <f>C33*2</f>
        <v>33338</v>
      </c>
      <c r="E33" s="110">
        <f>C33*10.8</f>
        <v>180025.2</v>
      </c>
      <c r="F33" s="40">
        <v>33125</v>
      </c>
      <c r="G33" s="40">
        <f>F33*2</f>
        <v>66250</v>
      </c>
      <c r="H33" s="110">
        <f>F33*10.8</f>
        <v>357750</v>
      </c>
      <c r="I33" s="40">
        <v>20680</v>
      </c>
      <c r="J33" s="40">
        <f>I33*2</f>
        <v>41360</v>
      </c>
      <c r="K33" s="110">
        <f>I33*10.8</f>
        <v>223344.00000000003</v>
      </c>
      <c r="L33" s="40">
        <v>12668</v>
      </c>
      <c r="M33" s="40">
        <f>L33*2</f>
        <v>25336</v>
      </c>
      <c r="N33" s="110">
        <f>L33*10.8</f>
        <v>136814.40000000002</v>
      </c>
      <c r="O33" s="40">
        <v>14684</v>
      </c>
      <c r="P33" s="40">
        <f>O33*2</f>
        <v>29368</v>
      </c>
      <c r="Q33" s="110">
        <f>O33*10.8</f>
        <v>158587.20000000001</v>
      </c>
    </row>
    <row r="34" spans="1:17" ht="13" x14ac:dyDescent="0.3">
      <c r="A34" s="8">
        <v>3</v>
      </c>
      <c r="B34" s="100" t="s">
        <v>14</v>
      </c>
      <c r="C34" s="40">
        <v>1347</v>
      </c>
      <c r="D34" s="40">
        <f>C34*1.5</f>
        <v>2020.5</v>
      </c>
      <c r="E34" s="110">
        <f>C34*8.1</f>
        <v>10910.699999999999</v>
      </c>
      <c r="F34" s="40">
        <v>2961</v>
      </c>
      <c r="G34" s="40">
        <f>F34*1.5</f>
        <v>4441.5</v>
      </c>
      <c r="H34" s="110">
        <f>F34*8.1</f>
        <v>23984.1</v>
      </c>
      <c r="I34" s="40">
        <v>1849</v>
      </c>
      <c r="J34" s="40">
        <f>I34*1.5</f>
        <v>2773.5</v>
      </c>
      <c r="K34" s="110">
        <f>I34*8.1</f>
        <v>14976.9</v>
      </c>
      <c r="L34" s="40">
        <v>1255</v>
      </c>
      <c r="M34" s="40">
        <f>L34*1.5</f>
        <v>1882.5</v>
      </c>
      <c r="N34" s="110">
        <f>L34*8.1</f>
        <v>10165.5</v>
      </c>
      <c r="O34" s="40">
        <v>1617</v>
      </c>
      <c r="P34" s="40">
        <f>O34*1.5</f>
        <v>2425.5</v>
      </c>
      <c r="Q34" s="110">
        <f>O34*8.1</f>
        <v>13097.699999999999</v>
      </c>
    </row>
    <row r="35" spans="1:17" ht="13" x14ac:dyDescent="0.3">
      <c r="A35" s="8">
        <v>4</v>
      </c>
      <c r="B35" s="101" t="s">
        <v>15</v>
      </c>
      <c r="C35" s="40">
        <v>9464</v>
      </c>
      <c r="D35" s="40">
        <f>C35*3</f>
        <v>28392</v>
      </c>
      <c r="E35" s="110">
        <f>C35*16.2</f>
        <v>153316.79999999999</v>
      </c>
      <c r="F35" s="40">
        <v>19393</v>
      </c>
      <c r="G35" s="40">
        <f>F35*3</f>
        <v>58179</v>
      </c>
      <c r="H35" s="110">
        <f>F35*16.2</f>
        <v>314166.59999999998</v>
      </c>
      <c r="I35" s="40">
        <v>12983</v>
      </c>
      <c r="J35" s="40">
        <f>I35*3</f>
        <v>38949</v>
      </c>
      <c r="K35" s="110">
        <f>I35*16.2</f>
        <v>210324.59999999998</v>
      </c>
      <c r="L35" s="40">
        <v>9312</v>
      </c>
      <c r="M35" s="40">
        <f>L35*3</f>
        <v>27936</v>
      </c>
      <c r="N35" s="110">
        <f>L35*16.2</f>
        <v>150854.39999999999</v>
      </c>
      <c r="O35" s="40">
        <v>9312</v>
      </c>
      <c r="P35" s="40">
        <f>O35*3</f>
        <v>27936</v>
      </c>
      <c r="Q35" s="110">
        <f>O35*16.2</f>
        <v>150854.39999999999</v>
      </c>
    </row>
    <row r="36" spans="1:17" ht="13" x14ac:dyDescent="0.3">
      <c r="A36" s="8">
        <v>5</v>
      </c>
      <c r="B36" s="101" t="s">
        <v>16</v>
      </c>
      <c r="C36" s="40">
        <v>420</v>
      </c>
      <c r="D36" s="40">
        <f>C36*2</f>
        <v>840</v>
      </c>
      <c r="E36" s="110">
        <f>C36*10.8</f>
        <v>4536</v>
      </c>
      <c r="F36" s="40">
        <v>664</v>
      </c>
      <c r="G36" s="40">
        <f>F36*2</f>
        <v>1328</v>
      </c>
      <c r="H36" s="110">
        <f>F36*10.8</f>
        <v>7171.2000000000007</v>
      </c>
      <c r="I36" s="40">
        <v>469</v>
      </c>
      <c r="J36" s="40">
        <f>I36*2</f>
        <v>938</v>
      </c>
      <c r="K36" s="110">
        <f>I36*10.8</f>
        <v>5065.2000000000007</v>
      </c>
      <c r="L36" s="40">
        <v>332</v>
      </c>
      <c r="M36" s="40">
        <f>L36*2</f>
        <v>664</v>
      </c>
      <c r="N36" s="110">
        <f>L36*10.8</f>
        <v>3585.6000000000004</v>
      </c>
      <c r="O36" s="40">
        <v>412</v>
      </c>
      <c r="P36" s="40">
        <f>O36*2</f>
        <v>824</v>
      </c>
      <c r="Q36" s="110">
        <f>O36*10.8</f>
        <v>4449.6000000000004</v>
      </c>
    </row>
    <row r="37" spans="1:17" ht="13" x14ac:dyDescent="0.3">
      <c r="A37" s="8">
        <v>6</v>
      </c>
      <c r="B37" s="101" t="s">
        <v>17</v>
      </c>
      <c r="C37" s="40">
        <v>6560</v>
      </c>
      <c r="D37" s="40">
        <f>C37*4</f>
        <v>26240</v>
      </c>
      <c r="E37" s="110">
        <f>C37*21.6</f>
        <v>141696</v>
      </c>
      <c r="F37" s="40">
        <v>11643</v>
      </c>
      <c r="G37" s="40">
        <f>F37*4</f>
        <v>46572</v>
      </c>
      <c r="H37" s="110">
        <f>F37*21.6</f>
        <v>251488.80000000002</v>
      </c>
      <c r="I37" s="40">
        <v>8535</v>
      </c>
      <c r="J37" s="40">
        <f>I37*4</f>
        <v>34140</v>
      </c>
      <c r="K37" s="110">
        <f>I37*21.6</f>
        <v>184356</v>
      </c>
      <c r="L37" s="40">
        <v>6701</v>
      </c>
      <c r="M37" s="40">
        <f>L37*4</f>
        <v>26804</v>
      </c>
      <c r="N37" s="110">
        <f>L37*21.6</f>
        <v>144741.6</v>
      </c>
      <c r="O37" s="40">
        <v>6232</v>
      </c>
      <c r="P37" s="40">
        <f>O37*4</f>
        <v>24928</v>
      </c>
      <c r="Q37" s="110">
        <f>O37*21.6</f>
        <v>134611.20000000001</v>
      </c>
    </row>
    <row r="38" spans="1:17" ht="13" x14ac:dyDescent="0.3">
      <c r="A38" s="8">
        <v>7</v>
      </c>
      <c r="B38" s="102" t="s">
        <v>18</v>
      </c>
      <c r="C38" s="40">
        <v>3196</v>
      </c>
      <c r="D38" s="40">
        <f>C38*5</f>
        <v>15980</v>
      </c>
      <c r="E38" s="110">
        <f>C38*27</f>
        <v>86292</v>
      </c>
      <c r="F38" s="40">
        <v>5119</v>
      </c>
      <c r="G38" s="40">
        <f>F38*5</f>
        <v>25595</v>
      </c>
      <c r="H38" s="110">
        <f>F38*27</f>
        <v>138213</v>
      </c>
      <c r="I38" s="40">
        <v>3533</v>
      </c>
      <c r="J38" s="40">
        <f>I38*5</f>
        <v>17665</v>
      </c>
      <c r="K38" s="110">
        <f>I38*27</f>
        <v>95391</v>
      </c>
      <c r="L38" s="40">
        <v>2868</v>
      </c>
      <c r="M38" s="40">
        <f>L38*5</f>
        <v>14340</v>
      </c>
      <c r="N38" s="110">
        <f>L38*27</f>
        <v>77436</v>
      </c>
      <c r="O38" s="40">
        <v>2734</v>
      </c>
      <c r="P38" s="40">
        <f>O38*5</f>
        <v>13670</v>
      </c>
      <c r="Q38" s="110">
        <f>O38*27</f>
        <v>73818</v>
      </c>
    </row>
    <row r="39" spans="1:17" ht="13" x14ac:dyDescent="0.3">
      <c r="A39" s="8">
        <v>8</v>
      </c>
      <c r="B39" s="102" t="s">
        <v>18</v>
      </c>
      <c r="C39" s="40">
        <v>4890</v>
      </c>
      <c r="D39" s="40">
        <f>C39*6</f>
        <v>29340</v>
      </c>
      <c r="E39" s="110">
        <f>C39*32.4</f>
        <v>158436</v>
      </c>
      <c r="F39" s="40">
        <v>9474</v>
      </c>
      <c r="G39" s="40">
        <f>F39*6</f>
        <v>56844</v>
      </c>
      <c r="H39" s="110">
        <f>F39*32.4</f>
        <v>306957.59999999998</v>
      </c>
      <c r="I39" s="40">
        <v>6571</v>
      </c>
      <c r="J39" s="40">
        <f>I39*6</f>
        <v>39426</v>
      </c>
      <c r="K39" s="110">
        <f>I39*32.4</f>
        <v>212900.4</v>
      </c>
      <c r="L39" s="40">
        <v>5037</v>
      </c>
      <c r="M39" s="40">
        <f>L39*6</f>
        <v>30222</v>
      </c>
      <c r="N39" s="110">
        <f>L39*32.4</f>
        <v>163198.79999999999</v>
      </c>
      <c r="O39" s="40">
        <v>4449</v>
      </c>
      <c r="P39" s="40">
        <f>O39*6</f>
        <v>26694</v>
      </c>
      <c r="Q39" s="110">
        <f>O39*32.4</f>
        <v>144147.6</v>
      </c>
    </row>
    <row r="40" spans="1:17" ht="13" x14ac:dyDescent="0.3">
      <c r="A40" s="8" t="s">
        <v>19</v>
      </c>
      <c r="B40" s="101" t="s">
        <v>18</v>
      </c>
      <c r="C40" s="40">
        <v>2140</v>
      </c>
      <c r="D40" s="40">
        <f>C40*7</f>
        <v>14980</v>
      </c>
      <c r="E40" s="110">
        <f>C40*37.8</f>
        <v>80892</v>
      </c>
      <c r="F40" s="40">
        <v>3685</v>
      </c>
      <c r="G40" s="40">
        <f>F40*7</f>
        <v>25795</v>
      </c>
      <c r="H40" s="110">
        <f>F40*37.8</f>
        <v>139293</v>
      </c>
      <c r="I40" s="40">
        <v>3364</v>
      </c>
      <c r="J40" s="40">
        <f>I40*7</f>
        <v>23548</v>
      </c>
      <c r="K40" s="110">
        <f>I40*37.8</f>
        <v>127159.2</v>
      </c>
      <c r="L40" s="40">
        <v>2510</v>
      </c>
      <c r="M40" s="40">
        <f>L40*7</f>
        <v>17570</v>
      </c>
      <c r="N40" s="110">
        <f>L40*37.8</f>
        <v>94878</v>
      </c>
      <c r="O40" s="40">
        <v>2071</v>
      </c>
      <c r="P40" s="40">
        <f>O40*7</f>
        <v>14497</v>
      </c>
      <c r="Q40" s="110">
        <f>O40*37.8</f>
        <v>78283.799999999988</v>
      </c>
    </row>
    <row r="41" spans="1:17" ht="13" x14ac:dyDescent="0.3">
      <c r="A41" s="8" t="s">
        <v>20</v>
      </c>
      <c r="B41" s="101" t="s">
        <v>18</v>
      </c>
      <c r="C41" s="40">
        <v>6</v>
      </c>
      <c r="D41" s="40">
        <f>C41*8</f>
        <v>48</v>
      </c>
      <c r="E41" s="110">
        <f>C41*43.2</f>
        <v>259.20000000000005</v>
      </c>
      <c r="F41" s="40">
        <v>14</v>
      </c>
      <c r="G41" s="40">
        <f>F41*8</f>
        <v>112</v>
      </c>
      <c r="H41" s="110">
        <f>F41*43.2</f>
        <v>604.80000000000007</v>
      </c>
      <c r="I41" s="40">
        <v>16</v>
      </c>
      <c r="J41" s="40">
        <f>I41*8</f>
        <v>128</v>
      </c>
      <c r="K41" s="110">
        <f>I41*43.2</f>
        <v>691.2</v>
      </c>
      <c r="L41" s="40">
        <v>8</v>
      </c>
      <c r="M41" s="40">
        <f>L41*8</f>
        <v>64</v>
      </c>
      <c r="N41" s="110">
        <f>L41*43.2</f>
        <v>345.6</v>
      </c>
      <c r="O41" s="40">
        <v>6</v>
      </c>
      <c r="P41" s="40">
        <f>O41*8</f>
        <v>48</v>
      </c>
      <c r="Q41" s="110">
        <f>O41*43.2</f>
        <v>259.20000000000005</v>
      </c>
    </row>
    <row r="42" spans="1:17" ht="13" x14ac:dyDescent="0.3">
      <c r="A42" s="8" t="s">
        <v>21</v>
      </c>
      <c r="B42" s="101" t="s">
        <v>18</v>
      </c>
      <c r="C42" s="40">
        <v>105</v>
      </c>
      <c r="D42" s="40">
        <f>C42*9</f>
        <v>945</v>
      </c>
      <c r="E42" s="36">
        <f>C42*48.6</f>
        <v>5103</v>
      </c>
      <c r="F42" s="40">
        <v>687</v>
      </c>
      <c r="G42" s="40">
        <f>F42*9</f>
        <v>6183</v>
      </c>
      <c r="H42" s="36">
        <f>F42*48.6</f>
        <v>33388.200000000004</v>
      </c>
      <c r="I42" s="40">
        <v>307</v>
      </c>
      <c r="J42" s="40">
        <f>I42*9</f>
        <v>2763</v>
      </c>
      <c r="K42" s="36">
        <f>I42*48.6</f>
        <v>14920.2</v>
      </c>
      <c r="L42" s="40">
        <v>145</v>
      </c>
      <c r="M42" s="40">
        <f>L42*9</f>
        <v>1305</v>
      </c>
      <c r="N42" s="36">
        <f>L42*48.6</f>
        <v>7047</v>
      </c>
      <c r="O42" s="40">
        <v>67</v>
      </c>
      <c r="P42" s="40">
        <f>O42*9</f>
        <v>603</v>
      </c>
      <c r="Q42" s="36">
        <f>O42*48.6</f>
        <v>3256.2000000000003</v>
      </c>
    </row>
    <row r="43" spans="1:17" ht="13" x14ac:dyDescent="0.3">
      <c r="A43" s="8">
        <v>9</v>
      </c>
      <c r="B43" s="101" t="s">
        <v>25</v>
      </c>
      <c r="C43" s="40">
        <v>2576</v>
      </c>
      <c r="D43" s="40">
        <f>C43*0.5</f>
        <v>1288</v>
      </c>
      <c r="E43" s="36">
        <f>C43*2.7</f>
        <v>6955.2000000000007</v>
      </c>
      <c r="F43" s="40">
        <v>10104</v>
      </c>
      <c r="G43" s="40">
        <f>F43*0.5</f>
        <v>5052</v>
      </c>
      <c r="H43" s="36">
        <f>F43*2.7</f>
        <v>27280.800000000003</v>
      </c>
      <c r="I43" s="40">
        <v>5248</v>
      </c>
      <c r="J43" s="40">
        <f>I43*0.5</f>
        <v>2624</v>
      </c>
      <c r="K43" s="36">
        <f>I43*2.7</f>
        <v>14169.6</v>
      </c>
      <c r="L43" s="40">
        <v>2450</v>
      </c>
      <c r="M43" s="40">
        <f>L43*0.5</f>
        <v>1225</v>
      </c>
      <c r="N43" s="36">
        <f>L43*2.7</f>
        <v>6615</v>
      </c>
      <c r="O43" s="40">
        <v>5314</v>
      </c>
      <c r="P43" s="40">
        <f>O43*0.5</f>
        <v>2657</v>
      </c>
      <c r="Q43" s="36">
        <f>O43*2.7</f>
        <v>14347.800000000001</v>
      </c>
    </row>
    <row r="44" spans="1:17" ht="13" x14ac:dyDescent="0.3">
      <c r="A44" s="114" t="s">
        <v>26</v>
      </c>
      <c r="B44" s="114"/>
      <c r="C44" s="112">
        <f t="shared" ref="C44:Q44" si="1">SUM(C32:C43)</f>
        <v>212202</v>
      </c>
      <c r="D44" s="112">
        <f t="shared" si="1"/>
        <v>318240.5</v>
      </c>
      <c r="E44" s="82">
        <f t="shared" si="1"/>
        <v>1718498.7</v>
      </c>
      <c r="F44" s="112">
        <f t="shared" si="1"/>
        <v>394440</v>
      </c>
      <c r="G44" s="112">
        <f t="shared" si="1"/>
        <v>593922.5</v>
      </c>
      <c r="H44" s="82">
        <f t="shared" si="1"/>
        <v>3207181.5</v>
      </c>
      <c r="I44" s="112">
        <f t="shared" si="1"/>
        <v>266279</v>
      </c>
      <c r="J44" s="112">
        <f t="shared" si="1"/>
        <v>407038.5</v>
      </c>
      <c r="K44" s="82">
        <f t="shared" si="1"/>
        <v>2198007.9000000004</v>
      </c>
      <c r="L44" s="112">
        <f t="shared" si="1"/>
        <v>174050</v>
      </c>
      <c r="M44" s="112">
        <f t="shared" si="1"/>
        <v>278112.5</v>
      </c>
      <c r="N44" s="82">
        <f t="shared" si="1"/>
        <v>1501807.5000000002</v>
      </c>
      <c r="O44" s="112">
        <f t="shared" si="1"/>
        <v>251885</v>
      </c>
      <c r="P44" s="112">
        <f t="shared" si="1"/>
        <v>348637.5</v>
      </c>
      <c r="Q44" s="82">
        <f t="shared" si="1"/>
        <v>1882642.5</v>
      </c>
    </row>
    <row r="46" spans="1:17" ht="13" x14ac:dyDescent="0.3">
      <c r="A46" s="115" t="s">
        <v>2</v>
      </c>
      <c r="B46" s="116"/>
      <c r="C46" s="117" t="s">
        <v>84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9"/>
    </row>
    <row r="47" spans="1:17" ht="13" x14ac:dyDescent="0.3">
      <c r="A47" s="115"/>
      <c r="B47" s="116"/>
      <c r="C47" s="117" t="s">
        <v>41</v>
      </c>
      <c r="D47" s="118"/>
      <c r="E47" s="119"/>
      <c r="F47" s="117" t="s">
        <v>8</v>
      </c>
      <c r="G47" s="118"/>
      <c r="H47" s="119"/>
      <c r="I47" s="117" t="s">
        <v>9</v>
      </c>
      <c r="J47" s="118"/>
      <c r="K47" s="119"/>
      <c r="L47" s="117" t="s">
        <v>42</v>
      </c>
      <c r="M47" s="118"/>
      <c r="N47" s="119"/>
      <c r="O47" s="117" t="s">
        <v>43</v>
      </c>
      <c r="P47" s="118"/>
      <c r="Q47" s="119"/>
    </row>
    <row r="48" spans="1:17" ht="13" x14ac:dyDescent="0.3">
      <c r="A48" s="115"/>
      <c r="B48" s="116"/>
      <c r="C48" s="73" t="s">
        <v>10</v>
      </c>
      <c r="D48" s="73" t="s">
        <v>44</v>
      </c>
      <c r="E48" s="82" t="s">
        <v>11</v>
      </c>
      <c r="F48" s="73" t="s">
        <v>10</v>
      </c>
      <c r="G48" s="73" t="s">
        <v>44</v>
      </c>
      <c r="H48" s="82" t="s">
        <v>11</v>
      </c>
      <c r="I48" s="73" t="s">
        <v>10</v>
      </c>
      <c r="J48" s="73" t="s">
        <v>44</v>
      </c>
      <c r="K48" s="82" t="s">
        <v>11</v>
      </c>
      <c r="L48" s="73" t="s">
        <v>10</v>
      </c>
      <c r="M48" s="73" t="s">
        <v>44</v>
      </c>
      <c r="N48" s="82" t="s">
        <v>11</v>
      </c>
      <c r="O48" s="73" t="s">
        <v>10</v>
      </c>
      <c r="P48" s="73" t="s">
        <v>44</v>
      </c>
      <c r="Q48" s="82" t="s">
        <v>11</v>
      </c>
    </row>
    <row r="49" spans="1:17" ht="13" x14ac:dyDescent="0.3">
      <c r="A49" s="8">
        <v>1</v>
      </c>
      <c r="B49" s="100" t="s">
        <v>12</v>
      </c>
      <c r="C49" s="109">
        <v>149386</v>
      </c>
      <c r="D49" s="109">
        <f>C49*1</f>
        <v>149386</v>
      </c>
      <c r="E49" s="110">
        <f>C49*5.4</f>
        <v>806684.4</v>
      </c>
      <c r="F49" s="109">
        <v>309603</v>
      </c>
      <c r="G49" s="109">
        <f>F49*1</f>
        <v>309603</v>
      </c>
      <c r="H49" s="110">
        <f>F49*5.4</f>
        <v>1671856.2000000002</v>
      </c>
      <c r="I49" s="109">
        <v>201939</v>
      </c>
      <c r="J49" s="109">
        <f>I49*1</f>
        <v>201939</v>
      </c>
      <c r="K49" s="110">
        <f>I49*5.4</f>
        <v>1090470.6000000001</v>
      </c>
      <c r="L49" s="109">
        <v>122039</v>
      </c>
      <c r="M49" s="109">
        <f>L49*1</f>
        <v>122039</v>
      </c>
      <c r="N49" s="110">
        <f>L49*5.4</f>
        <v>659010.60000000009</v>
      </c>
      <c r="O49" s="109">
        <v>209851</v>
      </c>
      <c r="P49" s="109">
        <f>O49*1</f>
        <v>209851</v>
      </c>
      <c r="Q49" s="110">
        <f>O49*5.4</f>
        <v>1133195.4000000001</v>
      </c>
    </row>
    <row r="50" spans="1:17" ht="13" x14ac:dyDescent="0.3">
      <c r="A50" s="8">
        <v>2</v>
      </c>
      <c r="B50" s="100" t="s">
        <v>13</v>
      </c>
      <c r="C50" s="40">
        <v>17754</v>
      </c>
      <c r="D50" s="40">
        <f>C50*2</f>
        <v>35508</v>
      </c>
      <c r="E50" s="110">
        <f>C50*10.8</f>
        <v>191743.2</v>
      </c>
      <c r="F50" s="40">
        <v>37410</v>
      </c>
      <c r="G50" s="40">
        <f>F50*2</f>
        <v>74820</v>
      </c>
      <c r="H50" s="110">
        <f>F50*10.8</f>
        <v>404028</v>
      </c>
      <c r="I50" s="40">
        <v>22773</v>
      </c>
      <c r="J50" s="40">
        <f>I50*2</f>
        <v>45546</v>
      </c>
      <c r="K50" s="110">
        <f>I50*10.8</f>
        <v>245948.40000000002</v>
      </c>
      <c r="L50" s="40">
        <v>13503</v>
      </c>
      <c r="M50" s="40">
        <f>L50*2</f>
        <v>27006</v>
      </c>
      <c r="N50" s="110">
        <f>L50*10.8</f>
        <v>145832.40000000002</v>
      </c>
      <c r="O50" s="40">
        <v>15749</v>
      </c>
      <c r="P50" s="40">
        <f>O50*2</f>
        <v>31498</v>
      </c>
      <c r="Q50" s="110">
        <f>O50*10.8</f>
        <v>170089.2</v>
      </c>
    </row>
    <row r="51" spans="1:17" ht="13" x14ac:dyDescent="0.3">
      <c r="A51" s="8">
        <v>3</v>
      </c>
      <c r="B51" s="100" t="s">
        <v>14</v>
      </c>
      <c r="C51" s="40">
        <v>1279</v>
      </c>
      <c r="D51" s="40">
        <f>C51*1.5</f>
        <v>1918.5</v>
      </c>
      <c r="E51" s="110">
        <f>C51*8.1</f>
        <v>10359.9</v>
      </c>
      <c r="F51" s="40">
        <v>2901</v>
      </c>
      <c r="G51" s="40">
        <f>F51*1.5</f>
        <v>4351.5</v>
      </c>
      <c r="H51" s="110">
        <f>F51*8.1</f>
        <v>23498.1</v>
      </c>
      <c r="I51" s="40">
        <v>1918</v>
      </c>
      <c r="J51" s="40">
        <f>I51*1.5</f>
        <v>2877</v>
      </c>
      <c r="K51" s="110">
        <f>I51*8.1</f>
        <v>15535.8</v>
      </c>
      <c r="L51" s="40">
        <v>1152</v>
      </c>
      <c r="M51" s="40">
        <f>L51*1.5</f>
        <v>1728</v>
      </c>
      <c r="N51" s="110">
        <f>L51*8.1</f>
        <v>9331.1999999999989</v>
      </c>
      <c r="O51" s="40">
        <v>1692</v>
      </c>
      <c r="P51" s="40">
        <f>O51*1.5</f>
        <v>2538</v>
      </c>
      <c r="Q51" s="110">
        <f>O51*8.1</f>
        <v>13705.199999999999</v>
      </c>
    </row>
    <row r="52" spans="1:17" ht="13" x14ac:dyDescent="0.3">
      <c r="A52" s="8">
        <v>4</v>
      </c>
      <c r="B52" s="101" t="s">
        <v>15</v>
      </c>
      <c r="C52" s="40">
        <v>10423</v>
      </c>
      <c r="D52" s="40">
        <f>C52*3</f>
        <v>31269</v>
      </c>
      <c r="E52" s="110">
        <f>C52*16.2</f>
        <v>168852.6</v>
      </c>
      <c r="F52" s="40">
        <v>22294</v>
      </c>
      <c r="G52" s="40">
        <f>F52*3</f>
        <v>66882</v>
      </c>
      <c r="H52" s="110">
        <f>F52*16.2</f>
        <v>361162.8</v>
      </c>
      <c r="I52" s="40">
        <v>14665</v>
      </c>
      <c r="J52" s="40">
        <f>I52*3</f>
        <v>43995</v>
      </c>
      <c r="K52" s="110">
        <f>I52*16.2</f>
        <v>237573</v>
      </c>
      <c r="L52" s="40">
        <v>10242</v>
      </c>
      <c r="M52" s="40">
        <f>L52*3</f>
        <v>30726</v>
      </c>
      <c r="N52" s="110">
        <f>L52*16.2</f>
        <v>165920.4</v>
      </c>
      <c r="O52" s="40">
        <v>10542</v>
      </c>
      <c r="P52" s="40">
        <f>O52*3</f>
        <v>31626</v>
      </c>
      <c r="Q52" s="110">
        <f>O52*16.2</f>
        <v>170780.4</v>
      </c>
    </row>
    <row r="53" spans="1:17" ht="13" x14ac:dyDescent="0.3">
      <c r="A53" s="8">
        <v>5</v>
      </c>
      <c r="B53" s="101" t="s">
        <v>16</v>
      </c>
      <c r="C53" s="40">
        <v>576</v>
      </c>
      <c r="D53" s="40">
        <f>C53*2</f>
        <v>1152</v>
      </c>
      <c r="E53" s="110">
        <f>C53*10.8</f>
        <v>6220.8</v>
      </c>
      <c r="F53" s="40">
        <v>1001</v>
      </c>
      <c r="G53" s="40">
        <f>F53*2</f>
        <v>2002</v>
      </c>
      <c r="H53" s="110">
        <f>F53*10.8</f>
        <v>10810.800000000001</v>
      </c>
      <c r="I53" s="40">
        <v>668</v>
      </c>
      <c r="J53" s="40">
        <f>I53*2</f>
        <v>1336</v>
      </c>
      <c r="K53" s="110">
        <f>I53*10.8</f>
        <v>7214.4000000000005</v>
      </c>
      <c r="L53" s="40">
        <v>378</v>
      </c>
      <c r="M53" s="40">
        <f>L53*2</f>
        <v>756</v>
      </c>
      <c r="N53" s="110">
        <f>L53*10.8</f>
        <v>4082.4</v>
      </c>
      <c r="O53" s="40">
        <v>485</v>
      </c>
      <c r="P53" s="40">
        <f>O53*2</f>
        <v>970</v>
      </c>
      <c r="Q53" s="110">
        <f>O53*10.8</f>
        <v>5238</v>
      </c>
    </row>
    <row r="54" spans="1:17" ht="13" x14ac:dyDescent="0.3">
      <c r="A54" s="8">
        <v>6</v>
      </c>
      <c r="B54" s="101" t="s">
        <v>17</v>
      </c>
      <c r="C54" s="40">
        <v>7135</v>
      </c>
      <c r="D54" s="40">
        <f>C54*4</f>
        <v>28540</v>
      </c>
      <c r="E54" s="110">
        <f>C54*21.6</f>
        <v>154116</v>
      </c>
      <c r="F54" s="40">
        <v>12689</v>
      </c>
      <c r="G54" s="40">
        <f>F54*4</f>
        <v>50756</v>
      </c>
      <c r="H54" s="110">
        <f>F54*21.6</f>
        <v>274082.40000000002</v>
      </c>
      <c r="I54" s="40">
        <v>9177</v>
      </c>
      <c r="J54" s="40">
        <f>I54*4</f>
        <v>36708</v>
      </c>
      <c r="K54" s="110">
        <f>I54*21.6</f>
        <v>198223.2</v>
      </c>
      <c r="L54" s="40">
        <v>7167</v>
      </c>
      <c r="M54" s="40">
        <f>L54*4</f>
        <v>28668</v>
      </c>
      <c r="N54" s="110">
        <f>L54*21.6</f>
        <v>154807.20000000001</v>
      </c>
      <c r="O54" s="40">
        <v>6883</v>
      </c>
      <c r="P54" s="40">
        <f>O54*4</f>
        <v>27532</v>
      </c>
      <c r="Q54" s="110">
        <f>O54*21.6</f>
        <v>148672.80000000002</v>
      </c>
    </row>
    <row r="55" spans="1:17" ht="13" x14ac:dyDescent="0.3">
      <c r="A55" s="8">
        <v>7</v>
      </c>
      <c r="B55" s="102" t="s">
        <v>18</v>
      </c>
      <c r="C55" s="40">
        <v>3264</v>
      </c>
      <c r="D55" s="40">
        <f>C55*5</f>
        <v>16320</v>
      </c>
      <c r="E55" s="110">
        <f>C55*27</f>
        <v>88128</v>
      </c>
      <c r="F55" s="40">
        <v>5488</v>
      </c>
      <c r="G55" s="40">
        <f>F55*5</f>
        <v>27440</v>
      </c>
      <c r="H55" s="110">
        <f>F55*27</f>
        <v>148176</v>
      </c>
      <c r="I55" s="40">
        <v>3479</v>
      </c>
      <c r="J55" s="40">
        <f>I55*5</f>
        <v>17395</v>
      </c>
      <c r="K55" s="110">
        <f>I55*27</f>
        <v>93933</v>
      </c>
      <c r="L55" s="40">
        <v>2925</v>
      </c>
      <c r="M55" s="40">
        <f>L55*5</f>
        <v>14625</v>
      </c>
      <c r="N55" s="110">
        <f>L55*27</f>
        <v>78975</v>
      </c>
      <c r="O55" s="40">
        <v>2809</v>
      </c>
      <c r="P55" s="40">
        <f>O55*5</f>
        <v>14045</v>
      </c>
      <c r="Q55" s="110">
        <f>O55*27</f>
        <v>75843</v>
      </c>
    </row>
    <row r="56" spans="1:17" ht="13" x14ac:dyDescent="0.3">
      <c r="A56" s="8">
        <v>8</v>
      </c>
      <c r="B56" s="102" t="s">
        <v>18</v>
      </c>
      <c r="C56" s="40">
        <v>5820</v>
      </c>
      <c r="D56" s="40">
        <f>C56*6</f>
        <v>34920</v>
      </c>
      <c r="E56" s="110">
        <f>C56*32.4</f>
        <v>188568</v>
      </c>
      <c r="F56" s="40">
        <v>11084</v>
      </c>
      <c r="G56" s="40">
        <f>F56*6</f>
        <v>66504</v>
      </c>
      <c r="H56" s="110">
        <f>F56*32.4</f>
        <v>359121.6</v>
      </c>
      <c r="I56" s="40">
        <v>6917</v>
      </c>
      <c r="J56" s="40">
        <f>I56*6</f>
        <v>41502</v>
      </c>
      <c r="K56" s="110">
        <f>I56*32.4</f>
        <v>224110.8</v>
      </c>
      <c r="L56" s="40">
        <v>5487</v>
      </c>
      <c r="M56" s="40">
        <f>L56*6</f>
        <v>32922</v>
      </c>
      <c r="N56" s="110">
        <f>L56*32.4</f>
        <v>177778.8</v>
      </c>
      <c r="O56" s="40">
        <v>4966</v>
      </c>
      <c r="P56" s="40">
        <f>O56*6</f>
        <v>29796</v>
      </c>
      <c r="Q56" s="110">
        <f>O56*32.4</f>
        <v>160898.4</v>
      </c>
    </row>
    <row r="57" spans="1:17" ht="13" x14ac:dyDescent="0.3">
      <c r="A57" s="8" t="s">
        <v>19</v>
      </c>
      <c r="B57" s="101" t="s">
        <v>18</v>
      </c>
      <c r="C57" s="40">
        <v>2782</v>
      </c>
      <c r="D57" s="40">
        <f>C57*7</f>
        <v>19474</v>
      </c>
      <c r="E57" s="110">
        <f>C57*37.8</f>
        <v>105159.59999999999</v>
      </c>
      <c r="F57" s="40">
        <v>4605</v>
      </c>
      <c r="G57" s="40">
        <f>F57*7</f>
        <v>32235</v>
      </c>
      <c r="H57" s="110">
        <f>F57*37.8</f>
        <v>174069</v>
      </c>
      <c r="I57" s="40">
        <v>3821</v>
      </c>
      <c r="J57" s="40">
        <f>I57*7</f>
        <v>26747</v>
      </c>
      <c r="K57" s="110">
        <f>I57*37.8</f>
        <v>144433.79999999999</v>
      </c>
      <c r="L57" s="40">
        <v>3849</v>
      </c>
      <c r="M57" s="40">
        <f>L57*7</f>
        <v>26943</v>
      </c>
      <c r="N57" s="110">
        <f>L57*37.8</f>
        <v>145492.19999999998</v>
      </c>
      <c r="O57" s="40">
        <v>3223</v>
      </c>
      <c r="P57" s="40">
        <f>O57*7</f>
        <v>22561</v>
      </c>
      <c r="Q57" s="110">
        <f>O57*37.8</f>
        <v>121829.4</v>
      </c>
    </row>
    <row r="58" spans="1:17" ht="13" x14ac:dyDescent="0.3">
      <c r="A58" s="8" t="s">
        <v>20</v>
      </c>
      <c r="B58" s="101" t="s">
        <v>18</v>
      </c>
      <c r="C58" s="40">
        <v>10</v>
      </c>
      <c r="D58" s="40">
        <f>C58*8</f>
        <v>80</v>
      </c>
      <c r="E58" s="110">
        <f>C58*43.2</f>
        <v>432</v>
      </c>
      <c r="F58" s="40">
        <v>15</v>
      </c>
      <c r="G58" s="40">
        <f>F58*8</f>
        <v>120</v>
      </c>
      <c r="H58" s="110">
        <f>F58*43.2</f>
        <v>648</v>
      </c>
      <c r="I58" s="40">
        <v>28</v>
      </c>
      <c r="J58" s="40">
        <f>I58*8</f>
        <v>224</v>
      </c>
      <c r="K58" s="110">
        <f>I58*43.2</f>
        <v>1209.6000000000001</v>
      </c>
      <c r="L58" s="40">
        <v>15</v>
      </c>
      <c r="M58" s="40">
        <f>L58*8</f>
        <v>120</v>
      </c>
      <c r="N58" s="110">
        <f>L58*43.2</f>
        <v>648</v>
      </c>
      <c r="O58" s="40">
        <v>19</v>
      </c>
      <c r="P58" s="40">
        <f>O58*8</f>
        <v>152</v>
      </c>
      <c r="Q58" s="110">
        <f>O58*43.2</f>
        <v>820.80000000000007</v>
      </c>
    </row>
    <row r="59" spans="1:17" ht="13" x14ac:dyDescent="0.3">
      <c r="A59" s="8" t="s">
        <v>21</v>
      </c>
      <c r="B59" s="101" t="s">
        <v>18</v>
      </c>
      <c r="C59" s="40">
        <v>130</v>
      </c>
      <c r="D59" s="40">
        <f>C59*9</f>
        <v>1170</v>
      </c>
      <c r="E59" s="36">
        <f>C59*48.6</f>
        <v>6318</v>
      </c>
      <c r="F59" s="40">
        <v>787</v>
      </c>
      <c r="G59" s="40">
        <f>F59*9</f>
        <v>7083</v>
      </c>
      <c r="H59" s="36">
        <f>F59*48.6</f>
        <v>38248.200000000004</v>
      </c>
      <c r="I59" s="40">
        <v>327</v>
      </c>
      <c r="J59" s="40">
        <f>I59*9</f>
        <v>2943</v>
      </c>
      <c r="K59" s="36">
        <f>I59*48.6</f>
        <v>15892.2</v>
      </c>
      <c r="L59" s="40">
        <v>176</v>
      </c>
      <c r="M59" s="40">
        <f>L59*9</f>
        <v>1584</v>
      </c>
      <c r="N59" s="36">
        <f>L59*48.6</f>
        <v>8553.6</v>
      </c>
      <c r="O59" s="40">
        <v>124</v>
      </c>
      <c r="P59" s="40">
        <f>O59*9</f>
        <v>1116</v>
      </c>
      <c r="Q59" s="36">
        <f>O59*48.6</f>
        <v>6026.4000000000005</v>
      </c>
    </row>
    <row r="60" spans="1:17" ht="13" x14ac:dyDescent="0.3">
      <c r="A60" s="8">
        <v>9</v>
      </c>
      <c r="B60" s="101" t="s">
        <v>25</v>
      </c>
      <c r="C60" s="40">
        <v>2755</v>
      </c>
      <c r="D60" s="40">
        <f>C60*0.5</f>
        <v>1377.5</v>
      </c>
      <c r="E60" s="36">
        <f>C60*2.7</f>
        <v>7438.5000000000009</v>
      </c>
      <c r="F60" s="40">
        <v>1</v>
      </c>
      <c r="G60" s="40">
        <f>F60*0.5</f>
        <v>0.5</v>
      </c>
      <c r="H60" s="36">
        <f>F60*2.7</f>
        <v>2.7</v>
      </c>
      <c r="I60" s="40">
        <v>6071</v>
      </c>
      <c r="J60" s="40">
        <f>I60*0.5</f>
        <v>3035.5</v>
      </c>
      <c r="K60" s="36">
        <f>I60*2.7</f>
        <v>16391.7</v>
      </c>
      <c r="L60" s="40">
        <v>2751</v>
      </c>
      <c r="M60" s="40">
        <f>L60*0.5</f>
        <v>1375.5</v>
      </c>
      <c r="N60" s="36">
        <f>L60*2.7</f>
        <v>7427.7000000000007</v>
      </c>
      <c r="O60" s="40">
        <v>5914</v>
      </c>
      <c r="P60" s="40">
        <f>O60*0.5</f>
        <v>2957</v>
      </c>
      <c r="Q60" s="36">
        <f>O60*2.7</f>
        <v>15967.800000000001</v>
      </c>
    </row>
    <row r="61" spans="1:17" ht="13" x14ac:dyDescent="0.3">
      <c r="A61" s="114" t="s">
        <v>26</v>
      </c>
      <c r="B61" s="114"/>
      <c r="C61" s="112">
        <f t="shared" ref="C61:Q61" si="2">SUM(C49:C60)</f>
        <v>201314</v>
      </c>
      <c r="D61" s="112">
        <f t="shared" si="2"/>
        <v>321115</v>
      </c>
      <c r="E61" s="82">
        <f t="shared" si="2"/>
        <v>1734021.0000000002</v>
      </c>
      <c r="F61" s="112">
        <v>10848</v>
      </c>
      <c r="G61" s="112">
        <f t="shared" si="2"/>
        <v>641797</v>
      </c>
      <c r="H61" s="82">
        <f t="shared" si="2"/>
        <v>3465703.8000000003</v>
      </c>
      <c r="I61" s="112">
        <f t="shared" si="2"/>
        <v>271783</v>
      </c>
      <c r="J61" s="112">
        <f t="shared" si="2"/>
        <v>424247.5</v>
      </c>
      <c r="K61" s="82">
        <f t="shared" si="2"/>
        <v>2290936.5</v>
      </c>
      <c r="L61" s="112">
        <f t="shared" si="2"/>
        <v>169684</v>
      </c>
      <c r="M61" s="112">
        <f t="shared" si="2"/>
        <v>288492.5</v>
      </c>
      <c r="N61" s="82">
        <f t="shared" si="2"/>
        <v>1557859.5000000002</v>
      </c>
      <c r="O61" s="112">
        <f t="shared" si="2"/>
        <v>262257</v>
      </c>
      <c r="P61" s="112">
        <f t="shared" si="2"/>
        <v>374642</v>
      </c>
      <c r="Q61" s="82">
        <f t="shared" si="2"/>
        <v>2023066.7999999998</v>
      </c>
    </row>
  </sheetData>
  <mergeCells count="25">
    <mergeCell ref="A61:B61"/>
    <mergeCell ref="A44:B44"/>
    <mergeCell ref="A46:B48"/>
    <mergeCell ref="C46:Q46"/>
    <mergeCell ref="C47:E47"/>
    <mergeCell ref="F47:H47"/>
    <mergeCell ref="I47:K47"/>
    <mergeCell ref="L47:N47"/>
    <mergeCell ref="O47:Q47"/>
    <mergeCell ref="A27:B27"/>
    <mergeCell ref="A29:B31"/>
    <mergeCell ref="C29:Q29"/>
    <mergeCell ref="C30:E30"/>
    <mergeCell ref="F30:H30"/>
    <mergeCell ref="I30:K30"/>
    <mergeCell ref="L30:N30"/>
    <mergeCell ref="O30:Q30"/>
    <mergeCell ref="A7:B7"/>
    <mergeCell ref="A12:B14"/>
    <mergeCell ref="C12:Q12"/>
    <mergeCell ref="C13:E13"/>
    <mergeCell ref="F13:H13"/>
    <mergeCell ref="I13:K13"/>
    <mergeCell ref="L13:N13"/>
    <mergeCell ref="O13:Q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871265-cc31-4e57-a61d-31b081e86a6f" xsi:nil="true"/>
    <lcf76f155ced4ddcb4097134ff3c332f xmlns="6f1697ea-b446-46f9-8f8a-910b76b96d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3C658E104F8C4198FF69BFBD57F216" ma:contentTypeVersion="14" ma:contentTypeDescription="Crie um novo documento." ma:contentTypeScope="" ma:versionID="62d7457eff2c662163fb75927e394443">
  <xsd:schema xmlns:xsd="http://www.w3.org/2001/XMLSchema" xmlns:xs="http://www.w3.org/2001/XMLSchema" xmlns:p="http://schemas.microsoft.com/office/2006/metadata/properties" xmlns:ns2="6f1697ea-b446-46f9-8f8a-910b76b96dda" xmlns:ns3="0e871265-cc31-4e57-a61d-31b081e86a6f" targetNamespace="http://schemas.microsoft.com/office/2006/metadata/properties" ma:root="true" ma:fieldsID="c249f753aaf2f0b3fcf6b4136974ea37" ns2:_="" ns3:_="">
    <xsd:import namespace="6f1697ea-b446-46f9-8f8a-910b76b96dda"/>
    <xsd:import namespace="0e871265-cc31-4e57-a61d-31b081e86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697ea-b446-46f9-8f8a-910b76b96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949dc0-332d-4f90-9758-939af5d30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71265-cc31-4e57-a61d-31b081e86a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35ba94-ec74-4c8a-b566-403e2b61997e}" ma:internalName="TaxCatchAll" ma:showField="CatchAllData" ma:web="0e871265-cc31-4e57-a61d-31b081e86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2668D-B7A5-49E0-B242-B8BFC0FA5D30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6f1697ea-b446-46f9-8f8a-910b76b96dda"/>
    <ds:schemaRef ds:uri="http://schemas.microsoft.com/office/infopath/2007/PartnerControls"/>
    <ds:schemaRef ds:uri="0e871265-cc31-4e57-a61d-31b081e86a6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D5FC534-2A7A-4338-B09D-A2F42C49D7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9049F-884B-4894-934B-D1A11D44ED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697ea-b446-46f9-8f8a-910b76b96dda"/>
    <ds:schemaRef ds:uri="0e871265-cc31-4e57-a61d-31b081e86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2021</vt:lpstr>
      <vt:lpstr>2022</vt:lpstr>
      <vt:lpstr>2023</vt:lpstr>
      <vt:lpstr>2024</vt:lpstr>
      <vt:lpstr>2025</vt:lpstr>
      <vt:lpstr>2026</vt:lpstr>
      <vt:lpstr>'2021'!Area_de_impressao</vt:lpstr>
      <vt:lpstr>'2022'!Area_de_impressao</vt:lpstr>
      <vt:lpstr>'2023'!Area_de_impressao</vt:lpstr>
      <vt:lpstr>'2024'!Area_de_impressao</vt:lpstr>
      <vt:lpstr>'2025'!Area_de_impressao</vt:lpstr>
      <vt:lpstr>'2026'!Area_de_impressao</vt:lpstr>
      <vt:lpstr>'2024'!Titulos_de_impressao</vt:lpstr>
      <vt:lpstr>'2025'!Titulos_de_impressao</vt:lpstr>
      <vt:lpstr>'2026'!Titulos_de_impressao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Jaenisch Barreto</dc:creator>
  <cp:keywords/>
  <dc:description/>
  <cp:lastModifiedBy>Edison Soca Sehna</cp:lastModifiedBy>
  <cp:revision/>
  <dcterms:created xsi:type="dcterms:W3CDTF">2026-01-26T16:13:49Z</dcterms:created>
  <dcterms:modified xsi:type="dcterms:W3CDTF">2026-04-23T14:49:23Z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0x0101002E3C658E104F8C4198FF69BFBD57F216</vt:lpwstr>
  </property>
  <property fmtid="{D5CDD505-2E9C-101B-9397-08002B2CF9AE}" pid="3" name="MediaServiceImageTags">
    <vt:lpwstr/>
  </property>
</Properties>
</file>