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sgovbr.sharepoint.com/sites/spr/Documentos Compartilhados/DFCR SITE SPR/RETOF/Comunicação/"/>
    </mc:Choice>
  </mc:AlternateContent>
  <xr:revisionPtr revIDLastSave="23" documentId="13_ncr:1_{8C5FB0DC-BFE6-465F-BAFE-0FA98265C2C4}" xr6:coauthVersionLast="47" xr6:coauthVersionMax="47" xr10:uidLastSave="{FC030D78-FA88-4886-878E-971117EFCBA3}"/>
  <bookViews>
    <workbookView xWindow="-110" yWindow="-110" windowWidth="19420" windowHeight="10300" activeTab="3" xr2:uid="{69C4F55D-C08A-4619-8A8F-35214584AFA4}"/>
  </bookViews>
  <sheets>
    <sheet name="2023" sheetId="1" r:id="rId1"/>
    <sheet name="2024" sheetId="2" r:id="rId2"/>
    <sheet name="2025" sheetId="3" r:id="rId3"/>
    <sheet name="2026" sheetId="6" r:id="rId4"/>
  </sheets>
  <externalReferences>
    <externalReference r:id="rId5"/>
    <externalReference r:id="rId6"/>
    <externalReference r:id="rId7"/>
  </externalReferences>
  <definedNames>
    <definedName name="_xlnm._FilterDatabase" localSheetId="0" hidden="1">'2023'!$A$12:$BY$30</definedName>
    <definedName name="_xlnm.Print_Area" localSheetId="0">'2023'!$A$1:$V$32</definedName>
    <definedName name="_xlnm.Print_Area" localSheetId="1">'2024'!$A$1:$V$6</definedName>
    <definedName name="_xlnm.Print_Area" localSheetId="2">'2025'!#REF!</definedName>
    <definedName name="_xlnm.Print_Area" localSheetId="3">'2026'!#REF!</definedName>
    <definedName name="Consulta_itens_financeiros" localSheetId="0">#REF!</definedName>
    <definedName name="Consulta_itens_financeiros" localSheetId="1">#REF!</definedName>
    <definedName name="Consulta_itens_financeiros" localSheetId="2">#REF!</definedName>
    <definedName name="Consulta_itens_financeiros" localSheetId="3">#REF!</definedName>
    <definedName name="Consulta_itens_financeiros">#REF!</definedName>
    <definedName name="Descrição_Total" localSheetId="1">#REF!</definedName>
    <definedName name="Descrição_Total">#REF!</definedName>
    <definedName name="LOTE_01_330" localSheetId="1">#REF!</definedName>
    <definedName name="LOTE_01_330">#REF!</definedName>
    <definedName name="LOTE_01_348" localSheetId="1">#REF!</definedName>
    <definedName name="LOTE_01_348">#REF!</definedName>
    <definedName name="LOTE_03_323" localSheetId="1">#REF!</definedName>
    <definedName name="LOTE_03_323">#REF!</definedName>
    <definedName name="LOTE_05_322" localSheetId="1">#REF!</definedName>
    <definedName name="LOTE_05_322">#REF!</definedName>
    <definedName name="LOTE_08_225" localSheetId="1">#REF!</definedName>
    <definedName name="LOTE_08_225">#REF!</definedName>
    <definedName name="LOTE_09_0" localSheetId="1">#REF!</definedName>
    <definedName name="LOTE_09_0">#REF!</definedName>
    <definedName name="LOTE_09_310" localSheetId="1">#REF!</definedName>
    <definedName name="LOTE_09_310">#REF!</definedName>
    <definedName name="LOTE_10_255" localSheetId="1">#REF!</definedName>
    <definedName name="LOTE_10_255">#REF!</definedName>
    <definedName name="LOTE_10_318" localSheetId="1">#REF!</definedName>
    <definedName name="LOTE_10_318">#REF!</definedName>
    <definedName name="LOTE_10_330" localSheetId="1">#REF!</definedName>
    <definedName name="LOTE_10_330">#REF!</definedName>
    <definedName name="LOTE_10_334" localSheetId="1">#REF!</definedName>
    <definedName name="LOTE_10_334">#REF!</definedName>
    <definedName name="LOTE_10_345" localSheetId="1">#REF!</definedName>
    <definedName name="LOTE_10_345">#REF!</definedName>
    <definedName name="LOTE_11_215" localSheetId="1">#REF!</definedName>
    <definedName name="LOTE_11_215">#REF!</definedName>
    <definedName name="LOTE_11_340" localSheetId="1">#REF!</definedName>
    <definedName name="LOTE_11_340">#REF!</definedName>
    <definedName name="LOTE_11_342" localSheetId="1">#REF!</definedName>
    <definedName name="LOTE_11_342">#REF!</definedName>
    <definedName name="LOTE_11_344" localSheetId="1">#REF!</definedName>
    <definedName name="LOTE_11_344">#REF!</definedName>
    <definedName name="LOTE_11_350" localSheetId="1">#REF!</definedName>
    <definedName name="LOTE_11_350">#REF!</definedName>
    <definedName name="Oi">#REF!</definedName>
    <definedName name="Proposta" localSheetId="1">#REF!</definedName>
    <definedName name="Propost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J30" i="6" l="1"/>
  <c r="HK32" i="6" s="1"/>
  <c r="HH30" i="6"/>
  <c r="HG30" i="6"/>
  <c r="HE30" i="6"/>
  <c r="HD30" i="6"/>
  <c r="HB30" i="6"/>
  <c r="HA30" i="6"/>
  <c r="GY30" i="6"/>
  <c r="GX30" i="6"/>
  <c r="GV30" i="6"/>
  <c r="GU30" i="6"/>
  <c r="GS30" i="6"/>
  <c r="GR30" i="6"/>
  <c r="GP30" i="6"/>
  <c r="GO30" i="6"/>
  <c r="GM30" i="6"/>
  <c r="GL30" i="6"/>
  <c r="GJ30" i="6"/>
  <c r="GI30" i="6"/>
  <c r="GG30" i="6"/>
  <c r="GF30" i="6"/>
  <c r="GD30" i="6"/>
  <c r="GC30" i="6"/>
  <c r="GA30" i="6"/>
  <c r="FZ30" i="6"/>
  <c r="FX30" i="6"/>
  <c r="FW30" i="6"/>
  <c r="FU30" i="6"/>
  <c r="FT30" i="6"/>
  <c r="FR30" i="6"/>
  <c r="FQ30" i="6"/>
  <c r="FO30" i="6"/>
  <c r="FN30" i="6"/>
  <c r="FL30" i="6"/>
  <c r="FK30" i="6"/>
  <c r="FI30" i="6"/>
  <c r="FH30" i="6"/>
  <c r="FF30" i="6"/>
  <c r="FE30" i="6"/>
  <c r="FC30" i="6"/>
  <c r="FB30" i="6"/>
  <c r="EZ30" i="6"/>
  <c r="EY30" i="6"/>
  <c r="EW30" i="6"/>
  <c r="EV30" i="6"/>
  <c r="ET30" i="6"/>
  <c r="ES30" i="6"/>
  <c r="EQ30" i="6"/>
  <c r="EP30" i="6"/>
  <c r="EN30" i="6"/>
  <c r="EM30" i="6"/>
  <c r="EK30" i="6"/>
  <c r="EJ30" i="6"/>
  <c r="EH30" i="6"/>
  <c r="EG30" i="6"/>
  <c r="EE30" i="6"/>
  <c r="ED30" i="6"/>
  <c r="EB30" i="6"/>
  <c r="EA30" i="6"/>
  <c r="DY30" i="6"/>
  <c r="DX30" i="6"/>
  <c r="DV30" i="6"/>
  <c r="DU30" i="6"/>
  <c r="DS30" i="6"/>
  <c r="DR30" i="6"/>
  <c r="DP30" i="6"/>
  <c r="DO30" i="6"/>
  <c r="DM30" i="6"/>
  <c r="DL30" i="6"/>
  <c r="DJ30" i="6"/>
  <c r="DI30" i="6"/>
  <c r="DG30" i="6"/>
  <c r="DF30" i="6"/>
  <c r="DD30" i="6"/>
  <c r="DC30" i="6"/>
  <c r="DA30" i="6"/>
  <c r="CZ30" i="6"/>
  <c r="CX30" i="6"/>
  <c r="CW30" i="6"/>
  <c r="CU30" i="6"/>
  <c r="CT30" i="6"/>
  <c r="CR30" i="6"/>
  <c r="CQ30" i="6"/>
  <c r="CO30" i="6"/>
  <c r="CN30" i="6"/>
  <c r="CL30" i="6"/>
  <c r="CK30" i="6"/>
  <c r="CI30" i="6"/>
  <c r="CH30" i="6"/>
  <c r="CF30" i="6"/>
  <c r="CE30" i="6"/>
  <c r="CC30" i="6"/>
  <c r="CB30" i="6"/>
  <c r="BZ30" i="6"/>
  <c r="BY30" i="6"/>
  <c r="BW30" i="6"/>
  <c r="BV30" i="6"/>
  <c r="BT30" i="6"/>
  <c r="BS30" i="6"/>
  <c r="BQ30" i="6"/>
  <c r="BP30" i="6"/>
  <c r="BN30" i="6"/>
  <c r="BM30" i="6"/>
  <c r="BK30" i="6"/>
  <c r="BJ30" i="6"/>
  <c r="BH30" i="6"/>
  <c r="BG30" i="6"/>
  <c r="BE30" i="6"/>
  <c r="BD30" i="6"/>
  <c r="BB30" i="6"/>
  <c r="BA30" i="6"/>
  <c r="AY30" i="6"/>
  <c r="AX30" i="6"/>
  <c r="AV30" i="6"/>
  <c r="AU30" i="6"/>
  <c r="AS30" i="6"/>
  <c r="AR30" i="6"/>
  <c r="AP30" i="6"/>
  <c r="AO30" i="6"/>
  <c r="AM30" i="6"/>
  <c r="AL30" i="6"/>
  <c r="AJ30" i="6"/>
  <c r="AI30" i="6"/>
  <c r="AG30" i="6"/>
  <c r="AF30" i="6"/>
  <c r="AD30" i="6"/>
  <c r="AC30" i="6"/>
  <c r="AA30" i="6"/>
  <c r="Z30" i="6"/>
  <c r="X30" i="6"/>
  <c r="W30" i="6"/>
  <c r="U30" i="6"/>
  <c r="T30" i="6"/>
  <c r="R30" i="6"/>
  <c r="Q30" i="6"/>
  <c r="O30" i="6"/>
  <c r="N30" i="6"/>
  <c r="L30" i="6"/>
  <c r="K30" i="6"/>
  <c r="I30" i="6"/>
  <c r="H30" i="6"/>
  <c r="F30" i="6"/>
  <c r="E30" i="6"/>
  <c r="C30" i="6"/>
  <c r="IC29" i="6"/>
  <c r="IB29" i="6"/>
  <c r="IA29" i="6"/>
  <c r="HZ29" i="6"/>
  <c r="HY29" i="6"/>
  <c r="HX29" i="6"/>
  <c r="HW29" i="6"/>
  <c r="HV29" i="6"/>
  <c r="HU29" i="6"/>
  <c r="HT29" i="6"/>
  <c r="HS29" i="6"/>
  <c r="HR29" i="6"/>
  <c r="HQ29" i="6"/>
  <c r="HP29" i="6"/>
  <c r="HO29" i="6"/>
  <c r="HN29" i="6"/>
  <c r="HM29" i="6"/>
  <c r="HL29" i="6"/>
  <c r="IC28" i="6"/>
  <c r="IB28" i="6"/>
  <c r="IA28" i="6"/>
  <c r="HZ28" i="6"/>
  <c r="HY28" i="6"/>
  <c r="HX28" i="6"/>
  <c r="HW28" i="6"/>
  <c r="HV28" i="6"/>
  <c r="HU28" i="6"/>
  <c r="HT28" i="6"/>
  <c r="HS28" i="6"/>
  <c r="HR28" i="6"/>
  <c r="HQ28" i="6"/>
  <c r="HP28" i="6"/>
  <c r="HO28" i="6"/>
  <c r="HN28" i="6"/>
  <c r="HM28" i="6"/>
  <c r="HL28" i="6"/>
  <c r="IC27" i="6"/>
  <c r="IA27" i="6"/>
  <c r="HZ27" i="6"/>
  <c r="HX27" i="6"/>
  <c r="HW27" i="6"/>
  <c r="HU27" i="6"/>
  <c r="HT27" i="6"/>
  <c r="HR27" i="6"/>
  <c r="HQ27" i="6"/>
  <c r="HO27" i="6"/>
  <c r="HN27" i="6"/>
  <c r="HL27" i="6"/>
  <c r="HI27" i="6"/>
  <c r="HF27" i="6"/>
  <c r="HC27" i="6"/>
  <c r="GZ27" i="6"/>
  <c r="GW27" i="6"/>
  <c r="GT27" i="6"/>
  <c r="GQ27" i="6"/>
  <c r="GN27" i="6"/>
  <c r="GK27" i="6"/>
  <c r="GH27" i="6"/>
  <c r="GE27" i="6"/>
  <c r="GB27" i="6"/>
  <c r="FY27" i="6"/>
  <c r="FV27" i="6"/>
  <c r="FS27" i="6"/>
  <c r="FP27" i="6"/>
  <c r="FM27" i="6"/>
  <c r="FJ27" i="6"/>
  <c r="FG27" i="6"/>
  <c r="FD27" i="6"/>
  <c r="FA27" i="6"/>
  <c r="EX27" i="6"/>
  <c r="EU27" i="6"/>
  <c r="ER27" i="6"/>
  <c r="EO27" i="6"/>
  <c r="EL27" i="6"/>
  <c r="EI27" i="6"/>
  <c r="EF27" i="6"/>
  <c r="EC27" i="6"/>
  <c r="DZ27" i="6"/>
  <c r="DW27" i="6"/>
  <c r="DT27" i="6"/>
  <c r="DQ27" i="6"/>
  <c r="DN27" i="6"/>
  <c r="DK27" i="6"/>
  <c r="DH27" i="6"/>
  <c r="DE27" i="6"/>
  <c r="DB27" i="6"/>
  <c r="CY27" i="6"/>
  <c r="CV27" i="6"/>
  <c r="CS27" i="6"/>
  <c r="CP27" i="6"/>
  <c r="CM27" i="6"/>
  <c r="CJ27" i="6"/>
  <c r="CG27" i="6"/>
  <c r="CD27" i="6"/>
  <c r="CA27" i="6"/>
  <c r="BX27" i="6"/>
  <c r="BU27" i="6"/>
  <c r="BR27" i="6"/>
  <c r="BO27" i="6"/>
  <c r="BL27" i="6"/>
  <c r="BI27" i="6"/>
  <c r="BF27" i="6"/>
  <c r="BC27" i="6"/>
  <c r="AZ27" i="6"/>
  <c r="AW27" i="6"/>
  <c r="AT27" i="6"/>
  <c r="AQ27" i="6"/>
  <c r="AN27" i="6"/>
  <c r="AK27" i="6"/>
  <c r="AH27" i="6"/>
  <c r="AE27" i="6"/>
  <c r="AB27" i="6"/>
  <c r="Y27" i="6"/>
  <c r="V27" i="6"/>
  <c r="S27" i="6"/>
  <c r="IB27" i="6" s="1"/>
  <c r="P27" i="6"/>
  <c r="HY27" i="6" s="1"/>
  <c r="M27" i="6"/>
  <c r="HV27" i="6" s="1"/>
  <c r="J27" i="6"/>
  <c r="HS27" i="6" s="1"/>
  <c r="G27" i="6"/>
  <c r="HP27" i="6" s="1"/>
  <c r="D27" i="6"/>
  <c r="HM27" i="6" s="1"/>
  <c r="IC26" i="6"/>
  <c r="IA26" i="6"/>
  <c r="HZ26" i="6"/>
  <c r="HY26" i="6"/>
  <c r="HX26" i="6"/>
  <c r="HW26" i="6"/>
  <c r="HU26" i="6"/>
  <c r="HT26" i="6"/>
  <c r="HS26" i="6"/>
  <c r="HR26" i="6"/>
  <c r="HQ26" i="6"/>
  <c r="HO26" i="6"/>
  <c r="HN26" i="6"/>
  <c r="HL26" i="6"/>
  <c r="HI26" i="6"/>
  <c r="HF26" i="6"/>
  <c r="HC26" i="6"/>
  <c r="GZ26" i="6"/>
  <c r="GW26" i="6"/>
  <c r="GT26" i="6"/>
  <c r="GQ26" i="6"/>
  <c r="GN26" i="6"/>
  <c r="GK26" i="6"/>
  <c r="GH26" i="6"/>
  <c r="GE26" i="6"/>
  <c r="GB26" i="6"/>
  <c r="FY26" i="6"/>
  <c r="FV26" i="6"/>
  <c r="FS26" i="6"/>
  <c r="FP26" i="6"/>
  <c r="FM26" i="6"/>
  <c r="FJ26" i="6"/>
  <c r="FG26" i="6"/>
  <c r="FD26" i="6"/>
  <c r="FA26" i="6"/>
  <c r="EX26" i="6"/>
  <c r="EU26" i="6"/>
  <c r="ER26" i="6"/>
  <c r="EO26" i="6"/>
  <c r="EL26" i="6"/>
  <c r="EI26" i="6"/>
  <c r="EF26" i="6"/>
  <c r="EC26" i="6"/>
  <c r="DZ26" i="6"/>
  <c r="DW26" i="6"/>
  <c r="DT26" i="6"/>
  <c r="DQ26" i="6"/>
  <c r="DN26" i="6"/>
  <c r="DK26" i="6"/>
  <c r="DH26" i="6"/>
  <c r="DE26" i="6"/>
  <c r="DB26" i="6"/>
  <c r="CY26" i="6"/>
  <c r="CV26" i="6"/>
  <c r="CS26" i="6"/>
  <c r="CP26" i="6"/>
  <c r="CM26" i="6"/>
  <c r="CJ26" i="6"/>
  <c r="CG26" i="6"/>
  <c r="CD26" i="6"/>
  <c r="CA26" i="6"/>
  <c r="BX26" i="6"/>
  <c r="BU26" i="6"/>
  <c r="BR26" i="6"/>
  <c r="BO26" i="6"/>
  <c r="BL26" i="6"/>
  <c r="BI26" i="6"/>
  <c r="BF26" i="6"/>
  <c r="BC26" i="6"/>
  <c r="AZ26" i="6"/>
  <c r="AW26" i="6"/>
  <c r="AT26" i="6"/>
  <c r="AQ26" i="6"/>
  <c r="AN26" i="6"/>
  <c r="AK26" i="6"/>
  <c r="IB26" i="6" s="1"/>
  <c r="AH26" i="6"/>
  <c r="AE26" i="6"/>
  <c r="AB26" i="6"/>
  <c r="Y26" i="6"/>
  <c r="V26" i="6"/>
  <c r="S26" i="6"/>
  <c r="P26" i="6"/>
  <c r="M26" i="6"/>
  <c r="HV26" i="6" s="1"/>
  <c r="J26" i="6"/>
  <c r="G26" i="6"/>
  <c r="HP26" i="6" s="1"/>
  <c r="D26" i="6"/>
  <c r="HM26" i="6" s="1"/>
  <c r="IC25" i="6"/>
  <c r="IA25" i="6"/>
  <c r="HZ25" i="6"/>
  <c r="HY25" i="6"/>
  <c r="HX25" i="6"/>
  <c r="HW25" i="6"/>
  <c r="HU25" i="6"/>
  <c r="HT25" i="6"/>
  <c r="HS25" i="6"/>
  <c r="HR25" i="6"/>
  <c r="HQ25" i="6"/>
  <c r="HO25" i="6"/>
  <c r="HN25" i="6"/>
  <c r="HL25" i="6"/>
  <c r="HI25" i="6"/>
  <c r="HF25" i="6"/>
  <c r="HC25" i="6"/>
  <c r="GZ25" i="6"/>
  <c r="GW25" i="6"/>
  <c r="GT25" i="6"/>
  <c r="GQ25" i="6"/>
  <c r="GN25" i="6"/>
  <c r="GK25" i="6"/>
  <c r="GH25" i="6"/>
  <c r="GE25" i="6"/>
  <c r="GB25" i="6"/>
  <c r="FY25" i="6"/>
  <c r="FV25" i="6"/>
  <c r="FS25" i="6"/>
  <c r="FP25" i="6"/>
  <c r="FM25" i="6"/>
  <c r="FJ25" i="6"/>
  <c r="FG25" i="6"/>
  <c r="FD25" i="6"/>
  <c r="FA25" i="6"/>
  <c r="EX25" i="6"/>
  <c r="EU25" i="6"/>
  <c r="ER25" i="6"/>
  <c r="EO25" i="6"/>
  <c r="EL25" i="6"/>
  <c r="EI25" i="6"/>
  <c r="EF25" i="6"/>
  <c r="EC25" i="6"/>
  <c r="DZ25" i="6"/>
  <c r="DW25" i="6"/>
  <c r="DT25" i="6"/>
  <c r="DQ25" i="6"/>
  <c r="DN25" i="6"/>
  <c r="DK25" i="6"/>
  <c r="DH25" i="6"/>
  <c r="DE25" i="6"/>
  <c r="DB25" i="6"/>
  <c r="CY25" i="6"/>
  <c r="CV25" i="6"/>
  <c r="CS25" i="6"/>
  <c r="CP25" i="6"/>
  <c r="CM25" i="6"/>
  <c r="CJ25" i="6"/>
  <c r="CG25" i="6"/>
  <c r="CD25" i="6"/>
  <c r="CA25" i="6"/>
  <c r="BX25" i="6"/>
  <c r="BU25" i="6"/>
  <c r="BR25" i="6"/>
  <c r="BO25" i="6"/>
  <c r="BL25" i="6"/>
  <c r="BI25" i="6"/>
  <c r="BF25" i="6"/>
  <c r="BC25" i="6"/>
  <c r="AZ25" i="6"/>
  <c r="AW25" i="6"/>
  <c r="AT25" i="6"/>
  <c r="AQ25" i="6"/>
  <c r="AN25" i="6"/>
  <c r="AK25" i="6"/>
  <c r="AH25" i="6"/>
  <c r="AE25" i="6"/>
  <c r="AB25" i="6"/>
  <c r="Y25" i="6"/>
  <c r="V25" i="6"/>
  <c r="S25" i="6"/>
  <c r="IB25" i="6" s="1"/>
  <c r="P25" i="6"/>
  <c r="M25" i="6"/>
  <c r="HV25" i="6" s="1"/>
  <c r="J25" i="6"/>
  <c r="G25" i="6"/>
  <c r="HP25" i="6" s="1"/>
  <c r="D25" i="6"/>
  <c r="HM25" i="6" s="1"/>
  <c r="IC24" i="6"/>
  <c r="IA24" i="6"/>
  <c r="HZ24" i="6"/>
  <c r="HY24" i="6"/>
  <c r="HX24" i="6"/>
  <c r="HW24" i="6"/>
  <c r="HU24" i="6"/>
  <c r="HT24" i="6"/>
  <c r="HS24" i="6"/>
  <c r="HR24" i="6"/>
  <c r="HQ24" i="6"/>
  <c r="HO24" i="6"/>
  <c r="HN24" i="6"/>
  <c r="HL24" i="6"/>
  <c r="HI24" i="6"/>
  <c r="HF24" i="6"/>
  <c r="HC24" i="6"/>
  <c r="GZ24" i="6"/>
  <c r="GW24" i="6"/>
  <c r="GT24" i="6"/>
  <c r="GQ24" i="6"/>
  <c r="GN24" i="6"/>
  <c r="GK24" i="6"/>
  <c r="GH24" i="6"/>
  <c r="GE24" i="6"/>
  <c r="GB24" i="6"/>
  <c r="FY24" i="6"/>
  <c r="FV24" i="6"/>
  <c r="FS24" i="6"/>
  <c r="FP24" i="6"/>
  <c r="FM24" i="6"/>
  <c r="FJ24" i="6"/>
  <c r="FG24" i="6"/>
  <c r="FD24" i="6"/>
  <c r="FA24" i="6"/>
  <c r="EX24" i="6"/>
  <c r="EU24" i="6"/>
  <c r="ER24" i="6"/>
  <c r="EO24" i="6"/>
  <c r="EL24" i="6"/>
  <c r="EI24" i="6"/>
  <c r="EF24" i="6"/>
  <c r="EC24" i="6"/>
  <c r="DZ24" i="6"/>
  <c r="DW24" i="6"/>
  <c r="DT24" i="6"/>
  <c r="DQ24" i="6"/>
  <c r="DN24" i="6"/>
  <c r="DK24" i="6"/>
  <c r="DH24" i="6"/>
  <c r="DE24" i="6"/>
  <c r="DB24" i="6"/>
  <c r="CY24" i="6"/>
  <c r="CV24" i="6"/>
  <c r="CS24" i="6"/>
  <c r="CP24" i="6"/>
  <c r="CM24" i="6"/>
  <c r="CJ24" i="6"/>
  <c r="CG24" i="6"/>
  <c r="CD24" i="6"/>
  <c r="CA24" i="6"/>
  <c r="BX24" i="6"/>
  <c r="BU24" i="6"/>
  <c r="BR24" i="6"/>
  <c r="BO24" i="6"/>
  <c r="BL24" i="6"/>
  <c r="BI24" i="6"/>
  <c r="BF24" i="6"/>
  <c r="BC24" i="6"/>
  <c r="AZ24" i="6"/>
  <c r="AW24" i="6"/>
  <c r="AT24" i="6"/>
  <c r="AQ24" i="6"/>
  <c r="AN24" i="6"/>
  <c r="AK24" i="6"/>
  <c r="IB24" i="6" s="1"/>
  <c r="AH24" i="6"/>
  <c r="AE24" i="6"/>
  <c r="AB24" i="6"/>
  <c r="Y24" i="6"/>
  <c r="V24" i="6"/>
  <c r="S24" i="6"/>
  <c r="P24" i="6"/>
  <c r="M24" i="6"/>
  <c r="HV24" i="6" s="1"/>
  <c r="J24" i="6"/>
  <c r="G24" i="6"/>
  <c r="HP24" i="6" s="1"/>
  <c r="D24" i="6"/>
  <c r="HM24" i="6" s="1"/>
  <c r="IC23" i="6"/>
  <c r="IA23" i="6"/>
  <c r="HZ23" i="6"/>
  <c r="HY23" i="6"/>
  <c r="HX23" i="6"/>
  <c r="HW23" i="6"/>
  <c r="HU23" i="6"/>
  <c r="HT23" i="6"/>
  <c r="HS23" i="6"/>
  <c r="HR23" i="6"/>
  <c r="HQ23" i="6"/>
  <c r="HO23" i="6"/>
  <c r="HN23" i="6"/>
  <c r="HL23" i="6"/>
  <c r="HI23" i="6"/>
  <c r="HF23" i="6"/>
  <c r="HC23" i="6"/>
  <c r="GZ23" i="6"/>
  <c r="GW23" i="6"/>
  <c r="GT23" i="6"/>
  <c r="GQ23" i="6"/>
  <c r="GN23" i="6"/>
  <c r="GK23" i="6"/>
  <c r="GH23" i="6"/>
  <c r="GE23" i="6"/>
  <c r="GB23" i="6"/>
  <c r="FY23" i="6"/>
  <c r="FV23" i="6"/>
  <c r="FS23" i="6"/>
  <c r="FP23" i="6"/>
  <c r="FM23" i="6"/>
  <c r="FJ23" i="6"/>
  <c r="FG23" i="6"/>
  <c r="FD23" i="6"/>
  <c r="FA23" i="6"/>
  <c r="EX23" i="6"/>
  <c r="EU23" i="6"/>
  <c r="ER23" i="6"/>
  <c r="EO23" i="6"/>
  <c r="EL23" i="6"/>
  <c r="EI23" i="6"/>
  <c r="EF23" i="6"/>
  <c r="EC23" i="6"/>
  <c r="DZ23" i="6"/>
  <c r="DW23" i="6"/>
  <c r="DT23" i="6"/>
  <c r="DQ23" i="6"/>
  <c r="DN23" i="6"/>
  <c r="DK23" i="6"/>
  <c r="DH23" i="6"/>
  <c r="DE23" i="6"/>
  <c r="DB23" i="6"/>
  <c r="CY23" i="6"/>
  <c r="CV23" i="6"/>
  <c r="CS23" i="6"/>
  <c r="CP23" i="6"/>
  <c r="CM23" i="6"/>
  <c r="CJ23" i="6"/>
  <c r="CG23" i="6"/>
  <c r="CD23" i="6"/>
  <c r="CA23" i="6"/>
  <c r="BX23" i="6"/>
  <c r="BU23" i="6"/>
  <c r="BR23" i="6"/>
  <c r="BO23" i="6"/>
  <c r="BL23" i="6"/>
  <c r="BI23" i="6"/>
  <c r="BF23" i="6"/>
  <c r="BC23" i="6"/>
  <c r="AZ23" i="6"/>
  <c r="AW23" i="6"/>
  <c r="AT23" i="6"/>
  <c r="AQ23" i="6"/>
  <c r="AN23" i="6"/>
  <c r="AK23" i="6"/>
  <c r="AH23" i="6"/>
  <c r="AE23" i="6"/>
  <c r="AB23" i="6"/>
  <c r="Y23" i="6"/>
  <c r="V23" i="6"/>
  <c r="S23" i="6"/>
  <c r="IB23" i="6" s="1"/>
  <c r="P23" i="6"/>
  <c r="M23" i="6"/>
  <c r="HV23" i="6" s="1"/>
  <c r="J23" i="6"/>
  <c r="G23" i="6"/>
  <c r="HP23" i="6" s="1"/>
  <c r="D23" i="6"/>
  <c r="HM23" i="6" s="1"/>
  <c r="IC22" i="6"/>
  <c r="IA22" i="6"/>
  <c r="HZ22" i="6"/>
  <c r="HY22" i="6"/>
  <c r="HX22" i="6"/>
  <c r="HW22" i="6"/>
  <c r="HU22" i="6"/>
  <c r="HT22" i="6"/>
  <c r="HS22" i="6"/>
  <c r="HR22" i="6"/>
  <c r="HQ22" i="6"/>
  <c r="HO22" i="6"/>
  <c r="HN22" i="6"/>
  <c r="HL22" i="6"/>
  <c r="HI22" i="6"/>
  <c r="HF22" i="6"/>
  <c r="HC22" i="6"/>
  <c r="GZ22" i="6"/>
  <c r="GW22" i="6"/>
  <c r="GT22" i="6"/>
  <c r="GQ22" i="6"/>
  <c r="GN22" i="6"/>
  <c r="GK22" i="6"/>
  <c r="GH22" i="6"/>
  <c r="GE22" i="6"/>
  <c r="GB22" i="6"/>
  <c r="FY22" i="6"/>
  <c r="FV22" i="6"/>
  <c r="FS22" i="6"/>
  <c r="FP22" i="6"/>
  <c r="FM22" i="6"/>
  <c r="FJ22" i="6"/>
  <c r="FG22" i="6"/>
  <c r="FD22" i="6"/>
  <c r="FA22" i="6"/>
  <c r="EX22" i="6"/>
  <c r="EU22" i="6"/>
  <c r="ER22" i="6"/>
  <c r="EO22" i="6"/>
  <c r="EL22" i="6"/>
  <c r="EI22" i="6"/>
  <c r="EF22" i="6"/>
  <c r="EC22" i="6"/>
  <c r="DZ22" i="6"/>
  <c r="DW22" i="6"/>
  <c r="DT22" i="6"/>
  <c r="DQ22" i="6"/>
  <c r="DN22" i="6"/>
  <c r="DK22" i="6"/>
  <c r="DH22" i="6"/>
  <c r="DE22" i="6"/>
  <c r="DB22" i="6"/>
  <c r="CY22" i="6"/>
  <c r="CV22" i="6"/>
  <c r="CS22" i="6"/>
  <c r="CP22" i="6"/>
  <c r="CM22" i="6"/>
  <c r="CJ22" i="6"/>
  <c r="CG22" i="6"/>
  <c r="CD22" i="6"/>
  <c r="CA22" i="6"/>
  <c r="BX22" i="6"/>
  <c r="BU22" i="6"/>
  <c r="BR22" i="6"/>
  <c r="BO22" i="6"/>
  <c r="BL22" i="6"/>
  <c r="BI22" i="6"/>
  <c r="BF22" i="6"/>
  <c r="BC22" i="6"/>
  <c r="AZ22" i="6"/>
  <c r="AW22" i="6"/>
  <c r="AT22" i="6"/>
  <c r="AQ22" i="6"/>
  <c r="AN22" i="6"/>
  <c r="AK22" i="6"/>
  <c r="IB22" i="6" s="1"/>
  <c r="AH22" i="6"/>
  <c r="AE22" i="6"/>
  <c r="AB22" i="6"/>
  <c r="Y22" i="6"/>
  <c r="V22" i="6"/>
  <c r="S22" i="6"/>
  <c r="P22" i="6"/>
  <c r="M22" i="6"/>
  <c r="HV22" i="6" s="1"/>
  <c r="J22" i="6"/>
  <c r="G22" i="6"/>
  <c r="HP22" i="6" s="1"/>
  <c r="D22" i="6"/>
  <c r="HM22" i="6" s="1"/>
  <c r="IC21" i="6"/>
  <c r="IA21" i="6"/>
  <c r="HZ21" i="6"/>
  <c r="HY21" i="6"/>
  <c r="HX21" i="6"/>
  <c r="HW21" i="6"/>
  <c r="HU21" i="6"/>
  <c r="HT21" i="6"/>
  <c r="HS21" i="6"/>
  <c r="HR21" i="6"/>
  <c r="HQ21" i="6"/>
  <c r="HO21" i="6"/>
  <c r="HN21" i="6"/>
  <c r="HL21" i="6"/>
  <c r="HI21" i="6"/>
  <c r="HF21" i="6"/>
  <c r="HC21" i="6"/>
  <c r="GZ21" i="6"/>
  <c r="GW21" i="6"/>
  <c r="GT21" i="6"/>
  <c r="GQ21" i="6"/>
  <c r="GN21" i="6"/>
  <c r="GK21" i="6"/>
  <c r="GH21" i="6"/>
  <c r="GE21" i="6"/>
  <c r="GB21" i="6"/>
  <c r="FY21" i="6"/>
  <c r="FV21" i="6"/>
  <c r="FS21" i="6"/>
  <c r="FP21" i="6"/>
  <c r="FM21" i="6"/>
  <c r="FJ21" i="6"/>
  <c r="FG21" i="6"/>
  <c r="FD21" i="6"/>
  <c r="FA21" i="6"/>
  <c r="EX21" i="6"/>
  <c r="EU21" i="6"/>
  <c r="ER21" i="6"/>
  <c r="EO21" i="6"/>
  <c r="EL21" i="6"/>
  <c r="EI21" i="6"/>
  <c r="EF21" i="6"/>
  <c r="EC21" i="6"/>
  <c r="DZ21" i="6"/>
  <c r="DW21" i="6"/>
  <c r="DT21" i="6"/>
  <c r="DQ21" i="6"/>
  <c r="DN21" i="6"/>
  <c r="DK21" i="6"/>
  <c r="DH21" i="6"/>
  <c r="DE21" i="6"/>
  <c r="DB21" i="6"/>
  <c r="CY21" i="6"/>
  <c r="CV21" i="6"/>
  <c r="CS21" i="6"/>
  <c r="CP21" i="6"/>
  <c r="CM21" i="6"/>
  <c r="CJ21" i="6"/>
  <c r="CG21" i="6"/>
  <c r="CD21" i="6"/>
  <c r="CA21" i="6"/>
  <c r="BX21" i="6"/>
  <c r="BU21" i="6"/>
  <c r="BR21" i="6"/>
  <c r="BO21" i="6"/>
  <c r="BL21" i="6"/>
  <c r="BI21" i="6"/>
  <c r="BF21" i="6"/>
  <c r="BC21" i="6"/>
  <c r="AZ21" i="6"/>
  <c r="AW21" i="6"/>
  <c r="AT21" i="6"/>
  <c r="AQ21" i="6"/>
  <c r="AN21" i="6"/>
  <c r="AK21" i="6"/>
  <c r="AH21" i="6"/>
  <c r="AE21" i="6"/>
  <c r="AB21" i="6"/>
  <c r="Y21" i="6"/>
  <c r="V21" i="6"/>
  <c r="S21" i="6"/>
  <c r="IB21" i="6" s="1"/>
  <c r="P21" i="6"/>
  <c r="M21" i="6"/>
  <c r="HV21" i="6" s="1"/>
  <c r="J21" i="6"/>
  <c r="G21" i="6"/>
  <c r="HP21" i="6" s="1"/>
  <c r="D21" i="6"/>
  <c r="HM21" i="6" s="1"/>
  <c r="IC20" i="6"/>
  <c r="IA20" i="6"/>
  <c r="HZ20" i="6"/>
  <c r="HY20" i="6"/>
  <c r="HX20" i="6"/>
  <c r="HW20" i="6"/>
  <c r="HU20" i="6"/>
  <c r="HT20" i="6"/>
  <c r="HS20" i="6"/>
  <c r="HR20" i="6"/>
  <c r="HQ20" i="6"/>
  <c r="HO20" i="6"/>
  <c r="HN20" i="6"/>
  <c r="HL20" i="6"/>
  <c r="HI20" i="6"/>
  <c r="HF20" i="6"/>
  <c r="HC20" i="6"/>
  <c r="GZ20" i="6"/>
  <c r="GW20" i="6"/>
  <c r="GT20" i="6"/>
  <c r="GQ20" i="6"/>
  <c r="GN20" i="6"/>
  <c r="GK20" i="6"/>
  <c r="GH20" i="6"/>
  <c r="GE20" i="6"/>
  <c r="GB20" i="6"/>
  <c r="FY20" i="6"/>
  <c r="FV20" i="6"/>
  <c r="FS20" i="6"/>
  <c r="FP20" i="6"/>
  <c r="FM20" i="6"/>
  <c r="FJ20" i="6"/>
  <c r="FG20" i="6"/>
  <c r="FD20" i="6"/>
  <c r="FA20" i="6"/>
  <c r="EX20" i="6"/>
  <c r="EU20" i="6"/>
  <c r="ER20" i="6"/>
  <c r="EO20" i="6"/>
  <c r="EL20" i="6"/>
  <c r="EI20" i="6"/>
  <c r="EF20" i="6"/>
  <c r="EC20" i="6"/>
  <c r="DZ20" i="6"/>
  <c r="DW20" i="6"/>
  <c r="DT20" i="6"/>
  <c r="DQ20" i="6"/>
  <c r="DN20" i="6"/>
  <c r="DK20" i="6"/>
  <c r="DH20" i="6"/>
  <c r="DE20" i="6"/>
  <c r="DB20" i="6"/>
  <c r="CY20" i="6"/>
  <c r="CV20" i="6"/>
  <c r="CS20" i="6"/>
  <c r="CP20" i="6"/>
  <c r="CM20" i="6"/>
  <c r="CJ20" i="6"/>
  <c r="CG20" i="6"/>
  <c r="CD20" i="6"/>
  <c r="CA20" i="6"/>
  <c r="BX20" i="6"/>
  <c r="BU20" i="6"/>
  <c r="BR20" i="6"/>
  <c r="BO20" i="6"/>
  <c r="BL20" i="6"/>
  <c r="BI20" i="6"/>
  <c r="BF20" i="6"/>
  <c r="BC20" i="6"/>
  <c r="AZ20" i="6"/>
  <c r="AW20" i="6"/>
  <c r="AT20" i="6"/>
  <c r="AQ20" i="6"/>
  <c r="AN20" i="6"/>
  <c r="AK20" i="6"/>
  <c r="IB20" i="6" s="1"/>
  <c r="AH20" i="6"/>
  <c r="AE20" i="6"/>
  <c r="AB20" i="6"/>
  <c r="Y20" i="6"/>
  <c r="V20" i="6"/>
  <c r="S20" i="6"/>
  <c r="P20" i="6"/>
  <c r="M20" i="6"/>
  <c r="HV20" i="6" s="1"/>
  <c r="J20" i="6"/>
  <c r="G20" i="6"/>
  <c r="HP20" i="6" s="1"/>
  <c r="D20" i="6"/>
  <c r="HM20" i="6" s="1"/>
  <c r="IC19" i="6"/>
  <c r="IA19" i="6"/>
  <c r="HZ19" i="6"/>
  <c r="HY19" i="6"/>
  <c r="HX19" i="6"/>
  <c r="HW19" i="6"/>
  <c r="HU19" i="6"/>
  <c r="HT19" i="6"/>
  <c r="HS19" i="6"/>
  <c r="HR19" i="6"/>
  <c r="HQ19" i="6"/>
  <c r="HO19" i="6"/>
  <c r="HN19" i="6"/>
  <c r="HL19" i="6"/>
  <c r="HI19" i="6"/>
  <c r="HF19" i="6"/>
  <c r="HC19" i="6"/>
  <c r="GZ19" i="6"/>
  <c r="GW19" i="6"/>
  <c r="GT19" i="6"/>
  <c r="GQ19" i="6"/>
  <c r="GN19" i="6"/>
  <c r="GK19" i="6"/>
  <c r="GH19" i="6"/>
  <c r="GE19" i="6"/>
  <c r="GB19" i="6"/>
  <c r="FY19" i="6"/>
  <c r="FV19" i="6"/>
  <c r="FS19" i="6"/>
  <c r="FP19" i="6"/>
  <c r="FM19" i="6"/>
  <c r="FJ19" i="6"/>
  <c r="FG19" i="6"/>
  <c r="FD19" i="6"/>
  <c r="FA19" i="6"/>
  <c r="EX19" i="6"/>
  <c r="EU19" i="6"/>
  <c r="ER19" i="6"/>
  <c r="EO19" i="6"/>
  <c r="EL19" i="6"/>
  <c r="EI19" i="6"/>
  <c r="EF19" i="6"/>
  <c r="EC19" i="6"/>
  <c r="DZ19" i="6"/>
  <c r="DW19" i="6"/>
  <c r="DT19" i="6"/>
  <c r="DQ19" i="6"/>
  <c r="DN19" i="6"/>
  <c r="DK19" i="6"/>
  <c r="DH19" i="6"/>
  <c r="DE19" i="6"/>
  <c r="DB19" i="6"/>
  <c r="CY19" i="6"/>
  <c r="CV19" i="6"/>
  <c r="CS19" i="6"/>
  <c r="CP19" i="6"/>
  <c r="CM19" i="6"/>
  <c r="CJ19" i="6"/>
  <c r="CG19" i="6"/>
  <c r="CD19" i="6"/>
  <c r="CA19" i="6"/>
  <c r="BX19" i="6"/>
  <c r="BU19" i="6"/>
  <c r="BR19" i="6"/>
  <c r="BO19" i="6"/>
  <c r="BL19" i="6"/>
  <c r="BI19" i="6"/>
  <c r="BF19" i="6"/>
  <c r="BC19" i="6"/>
  <c r="AZ19" i="6"/>
  <c r="AW19" i="6"/>
  <c r="AT19" i="6"/>
  <c r="AQ19" i="6"/>
  <c r="AN19" i="6"/>
  <c r="AK19" i="6"/>
  <c r="AH19" i="6"/>
  <c r="AE19" i="6"/>
  <c r="AB19" i="6"/>
  <c r="Y19" i="6"/>
  <c r="V19" i="6"/>
  <c r="S19" i="6"/>
  <c r="IB19" i="6" s="1"/>
  <c r="P19" i="6"/>
  <c r="M19" i="6"/>
  <c r="HV19" i="6" s="1"/>
  <c r="J19" i="6"/>
  <c r="G19" i="6"/>
  <c r="HP19" i="6" s="1"/>
  <c r="D19" i="6"/>
  <c r="HM19" i="6" s="1"/>
  <c r="IC18" i="6"/>
  <c r="IA18" i="6"/>
  <c r="HZ18" i="6"/>
  <c r="HY18" i="6"/>
  <c r="HX18" i="6"/>
  <c r="HW18" i="6"/>
  <c r="HU18" i="6"/>
  <c r="HT18" i="6"/>
  <c r="HS18" i="6"/>
  <c r="HR18" i="6"/>
  <c r="HQ18" i="6"/>
  <c r="HO18" i="6"/>
  <c r="HN18" i="6"/>
  <c r="HL18" i="6"/>
  <c r="HI18" i="6"/>
  <c r="HF18" i="6"/>
  <c r="HC18" i="6"/>
  <c r="GZ18" i="6"/>
  <c r="GW18" i="6"/>
  <c r="GT18" i="6"/>
  <c r="GQ18" i="6"/>
  <c r="GN18" i="6"/>
  <c r="GK18" i="6"/>
  <c r="GH18" i="6"/>
  <c r="GE18" i="6"/>
  <c r="GB18" i="6"/>
  <c r="FY18" i="6"/>
  <c r="FV18" i="6"/>
  <c r="FS18" i="6"/>
  <c r="FP18" i="6"/>
  <c r="FM18" i="6"/>
  <c r="FJ18" i="6"/>
  <c r="FG18" i="6"/>
  <c r="FD18" i="6"/>
  <c r="FA18" i="6"/>
  <c r="EX18" i="6"/>
  <c r="EU18" i="6"/>
  <c r="ER18" i="6"/>
  <c r="EO18" i="6"/>
  <c r="EL18" i="6"/>
  <c r="EI18" i="6"/>
  <c r="EF18" i="6"/>
  <c r="EC18" i="6"/>
  <c r="DZ18" i="6"/>
  <c r="DW18" i="6"/>
  <c r="DT18" i="6"/>
  <c r="DQ18" i="6"/>
  <c r="DN18" i="6"/>
  <c r="DK18" i="6"/>
  <c r="DH18" i="6"/>
  <c r="DE18" i="6"/>
  <c r="DB18" i="6"/>
  <c r="CY18" i="6"/>
  <c r="CV18" i="6"/>
  <c r="CS18" i="6"/>
  <c r="CP18" i="6"/>
  <c r="CM18" i="6"/>
  <c r="CJ18" i="6"/>
  <c r="CG18" i="6"/>
  <c r="CD18" i="6"/>
  <c r="CA18" i="6"/>
  <c r="BX18" i="6"/>
  <c r="BU18" i="6"/>
  <c r="BR18" i="6"/>
  <c r="BO18" i="6"/>
  <c r="BL18" i="6"/>
  <c r="BI18" i="6"/>
  <c r="BF18" i="6"/>
  <c r="BC18" i="6"/>
  <c r="AZ18" i="6"/>
  <c r="AW18" i="6"/>
  <c r="AT18" i="6"/>
  <c r="AQ18" i="6"/>
  <c r="AN18" i="6"/>
  <c r="AK18" i="6"/>
  <c r="IB18" i="6" s="1"/>
  <c r="AH18" i="6"/>
  <c r="AE18" i="6"/>
  <c r="AB18" i="6"/>
  <c r="Y18" i="6"/>
  <c r="V18" i="6"/>
  <c r="S18" i="6"/>
  <c r="P18" i="6"/>
  <c r="M18" i="6"/>
  <c r="HV18" i="6" s="1"/>
  <c r="J18" i="6"/>
  <c r="G18" i="6"/>
  <c r="HP18" i="6" s="1"/>
  <c r="D18" i="6"/>
  <c r="HM18" i="6" s="1"/>
  <c r="IC17" i="6"/>
  <c r="IA17" i="6"/>
  <c r="HZ17" i="6"/>
  <c r="HY17" i="6"/>
  <c r="HX17" i="6"/>
  <c r="HW17" i="6"/>
  <c r="HU17" i="6"/>
  <c r="HT17" i="6"/>
  <c r="HS17" i="6"/>
  <c r="HR17" i="6"/>
  <c r="HQ17" i="6"/>
  <c r="HO17" i="6"/>
  <c r="HN17" i="6"/>
  <c r="HL17" i="6"/>
  <c r="HI17" i="6"/>
  <c r="HF17" i="6"/>
  <c r="HC17" i="6"/>
  <c r="GZ17" i="6"/>
  <c r="GW17" i="6"/>
  <c r="GT17" i="6"/>
  <c r="GQ17" i="6"/>
  <c r="GN17" i="6"/>
  <c r="GK17" i="6"/>
  <c r="GH17" i="6"/>
  <c r="GE17" i="6"/>
  <c r="GB17" i="6"/>
  <c r="FY17" i="6"/>
  <c r="FV17" i="6"/>
  <c r="FS17" i="6"/>
  <c r="FP17" i="6"/>
  <c r="FM17" i="6"/>
  <c r="FJ17" i="6"/>
  <c r="FG17" i="6"/>
  <c r="FD17" i="6"/>
  <c r="FA17" i="6"/>
  <c r="EX17" i="6"/>
  <c r="EU17" i="6"/>
  <c r="ER17" i="6"/>
  <c r="EO17" i="6"/>
  <c r="EL17" i="6"/>
  <c r="EI17" i="6"/>
  <c r="EF17" i="6"/>
  <c r="EC17" i="6"/>
  <c r="DZ17" i="6"/>
  <c r="DW17" i="6"/>
  <c r="DT17" i="6"/>
  <c r="DQ17" i="6"/>
  <c r="DN17" i="6"/>
  <c r="DK17" i="6"/>
  <c r="DH17" i="6"/>
  <c r="DE17" i="6"/>
  <c r="DB17" i="6"/>
  <c r="CY17" i="6"/>
  <c r="CV17" i="6"/>
  <c r="CS17" i="6"/>
  <c r="CP17" i="6"/>
  <c r="CM17" i="6"/>
  <c r="CJ17" i="6"/>
  <c r="CG17" i="6"/>
  <c r="CD17" i="6"/>
  <c r="CA17" i="6"/>
  <c r="BX17" i="6"/>
  <c r="BU17" i="6"/>
  <c r="BR17" i="6"/>
  <c r="BO17" i="6"/>
  <c r="BL17" i="6"/>
  <c r="BI17" i="6"/>
  <c r="BF17" i="6"/>
  <c r="BC17" i="6"/>
  <c r="AZ17" i="6"/>
  <c r="AW17" i="6"/>
  <c r="AT17" i="6"/>
  <c r="AQ17" i="6"/>
  <c r="AN17" i="6"/>
  <c r="AK17" i="6"/>
  <c r="AH17" i="6"/>
  <c r="AE17" i="6"/>
  <c r="AB17" i="6"/>
  <c r="Y17" i="6"/>
  <c r="V17" i="6"/>
  <c r="S17" i="6"/>
  <c r="IB17" i="6" s="1"/>
  <c r="P17" i="6"/>
  <c r="M17" i="6"/>
  <c r="HV17" i="6" s="1"/>
  <c r="J17" i="6"/>
  <c r="G17" i="6"/>
  <c r="HP17" i="6" s="1"/>
  <c r="D17" i="6"/>
  <c r="HM17" i="6" s="1"/>
  <c r="IC16" i="6"/>
  <c r="IA16" i="6"/>
  <c r="HZ16" i="6"/>
  <c r="HY16" i="6"/>
  <c r="HX16" i="6"/>
  <c r="HW16" i="6"/>
  <c r="HU16" i="6"/>
  <c r="HT16" i="6"/>
  <c r="HS16" i="6"/>
  <c r="HR16" i="6"/>
  <c r="HQ16" i="6"/>
  <c r="HO16" i="6"/>
  <c r="HN16" i="6"/>
  <c r="HL16" i="6"/>
  <c r="HI16" i="6"/>
  <c r="HF16" i="6"/>
  <c r="HC16" i="6"/>
  <c r="GZ16" i="6"/>
  <c r="GW16" i="6"/>
  <c r="GT16" i="6"/>
  <c r="GQ16" i="6"/>
  <c r="GN16" i="6"/>
  <c r="GK16" i="6"/>
  <c r="GH16" i="6"/>
  <c r="GE16" i="6"/>
  <c r="GB16" i="6"/>
  <c r="FY16" i="6"/>
  <c r="FV16" i="6"/>
  <c r="FS16" i="6"/>
  <c r="FP16" i="6"/>
  <c r="FM16" i="6"/>
  <c r="FJ16" i="6"/>
  <c r="FG16" i="6"/>
  <c r="FD16" i="6"/>
  <c r="FA16" i="6"/>
  <c r="EX16" i="6"/>
  <c r="EU16" i="6"/>
  <c r="ER16" i="6"/>
  <c r="EO16" i="6"/>
  <c r="EL16" i="6"/>
  <c r="EI16" i="6"/>
  <c r="EF16" i="6"/>
  <c r="EC16" i="6"/>
  <c r="DZ16" i="6"/>
  <c r="DW16" i="6"/>
  <c r="DT16" i="6"/>
  <c r="DQ16" i="6"/>
  <c r="DN16" i="6"/>
  <c r="DK16" i="6"/>
  <c r="DH16" i="6"/>
  <c r="DE16" i="6"/>
  <c r="DB16" i="6"/>
  <c r="CY16" i="6"/>
  <c r="CV16" i="6"/>
  <c r="CS16" i="6"/>
  <c r="CP16" i="6"/>
  <c r="CM16" i="6"/>
  <c r="CJ16" i="6"/>
  <c r="CG16" i="6"/>
  <c r="CD16" i="6"/>
  <c r="CA16" i="6"/>
  <c r="BX16" i="6"/>
  <c r="BU16" i="6"/>
  <c r="BR16" i="6"/>
  <c r="BO16" i="6"/>
  <c r="BL16" i="6"/>
  <c r="BI16" i="6"/>
  <c r="BF16" i="6"/>
  <c r="BC16" i="6"/>
  <c r="AZ16" i="6"/>
  <c r="AW16" i="6"/>
  <c r="AT16" i="6"/>
  <c r="AQ16" i="6"/>
  <c r="AN16" i="6"/>
  <c r="AK16" i="6"/>
  <c r="IB16" i="6" s="1"/>
  <c r="AH16" i="6"/>
  <c r="AE16" i="6"/>
  <c r="AB16" i="6"/>
  <c r="Y16" i="6"/>
  <c r="V16" i="6"/>
  <c r="S16" i="6"/>
  <c r="P16" i="6"/>
  <c r="M16" i="6"/>
  <c r="HV16" i="6" s="1"/>
  <c r="J16" i="6"/>
  <c r="G16" i="6"/>
  <c r="HP16" i="6" s="1"/>
  <c r="D16" i="6"/>
  <c r="HM16" i="6" s="1"/>
  <c r="IC15" i="6"/>
  <c r="IC30" i="6" s="1"/>
  <c r="IC32" i="6" s="1"/>
  <c r="IC34" i="6" s="1"/>
  <c r="IA15" i="6"/>
  <c r="IA30" i="6" s="1"/>
  <c r="HZ15" i="6"/>
  <c r="HZ30" i="6" s="1"/>
  <c r="HY15" i="6"/>
  <c r="HX15" i="6"/>
  <c r="HX30" i="6" s="1"/>
  <c r="HW15" i="6"/>
  <c r="HW30" i="6" s="1"/>
  <c r="HU15" i="6"/>
  <c r="HU30" i="6" s="1"/>
  <c r="HT15" i="6"/>
  <c r="HT30" i="6" s="1"/>
  <c r="HS15" i="6"/>
  <c r="HR15" i="6"/>
  <c r="HR30" i="6" s="1"/>
  <c r="HQ15" i="6"/>
  <c r="HQ30" i="6" s="1"/>
  <c r="HO15" i="6"/>
  <c r="HO30" i="6" s="1"/>
  <c r="HN15" i="6"/>
  <c r="HN30" i="6" s="1"/>
  <c r="HL15" i="6"/>
  <c r="HL30" i="6" s="1"/>
  <c r="HI15" i="6"/>
  <c r="HI30" i="6" s="1"/>
  <c r="HF15" i="6"/>
  <c r="HF30" i="6" s="1"/>
  <c r="HC15" i="6"/>
  <c r="HC30" i="6" s="1"/>
  <c r="GZ15" i="6"/>
  <c r="GZ30" i="6" s="1"/>
  <c r="GW15" i="6"/>
  <c r="GW30" i="6" s="1"/>
  <c r="GT15" i="6"/>
  <c r="GT30" i="6" s="1"/>
  <c r="GQ15" i="6"/>
  <c r="GQ30" i="6" s="1"/>
  <c r="GN15" i="6"/>
  <c r="GN30" i="6" s="1"/>
  <c r="GK15" i="6"/>
  <c r="GK30" i="6" s="1"/>
  <c r="GH15" i="6"/>
  <c r="GH30" i="6" s="1"/>
  <c r="GE15" i="6"/>
  <c r="GE30" i="6" s="1"/>
  <c r="GB15" i="6"/>
  <c r="GB30" i="6" s="1"/>
  <c r="FY15" i="6"/>
  <c r="FY30" i="6" s="1"/>
  <c r="FV15" i="6"/>
  <c r="FV30" i="6" s="1"/>
  <c r="FS15" i="6"/>
  <c r="FS30" i="6" s="1"/>
  <c r="FP15" i="6"/>
  <c r="FP30" i="6" s="1"/>
  <c r="FM15" i="6"/>
  <c r="FM30" i="6" s="1"/>
  <c r="FJ15" i="6"/>
  <c r="FJ30" i="6" s="1"/>
  <c r="FG15" i="6"/>
  <c r="FG30" i="6" s="1"/>
  <c r="FD15" i="6"/>
  <c r="FD30" i="6" s="1"/>
  <c r="FA15" i="6"/>
  <c r="FA30" i="6" s="1"/>
  <c r="EX15" i="6"/>
  <c r="EX30" i="6" s="1"/>
  <c r="EU15" i="6"/>
  <c r="EU30" i="6" s="1"/>
  <c r="ER15" i="6"/>
  <c r="ER30" i="6" s="1"/>
  <c r="EO15" i="6"/>
  <c r="EO30" i="6" s="1"/>
  <c r="EL15" i="6"/>
  <c r="EL30" i="6" s="1"/>
  <c r="EI15" i="6"/>
  <c r="EI30" i="6" s="1"/>
  <c r="EF15" i="6"/>
  <c r="EF30" i="6" s="1"/>
  <c r="EC15" i="6"/>
  <c r="EC30" i="6" s="1"/>
  <c r="DZ15" i="6"/>
  <c r="DZ30" i="6" s="1"/>
  <c r="DW15" i="6"/>
  <c r="DW30" i="6" s="1"/>
  <c r="DT15" i="6"/>
  <c r="DT30" i="6" s="1"/>
  <c r="DQ15" i="6"/>
  <c r="DQ30" i="6" s="1"/>
  <c r="DN15" i="6"/>
  <c r="DN30" i="6" s="1"/>
  <c r="DK15" i="6"/>
  <c r="DK30" i="6" s="1"/>
  <c r="DH15" i="6"/>
  <c r="DH30" i="6" s="1"/>
  <c r="DE15" i="6"/>
  <c r="DE30" i="6" s="1"/>
  <c r="DB15" i="6"/>
  <c r="DB30" i="6" s="1"/>
  <c r="CY15" i="6"/>
  <c r="CY30" i="6" s="1"/>
  <c r="CV15" i="6"/>
  <c r="CV30" i="6" s="1"/>
  <c r="CS15" i="6"/>
  <c r="CS30" i="6" s="1"/>
  <c r="CP15" i="6"/>
  <c r="CP30" i="6" s="1"/>
  <c r="CM15" i="6"/>
  <c r="CM30" i="6" s="1"/>
  <c r="CJ15" i="6"/>
  <c r="CJ30" i="6" s="1"/>
  <c r="CG15" i="6"/>
  <c r="CG30" i="6" s="1"/>
  <c r="CD15" i="6"/>
  <c r="CD30" i="6" s="1"/>
  <c r="CA15" i="6"/>
  <c r="CA30" i="6" s="1"/>
  <c r="BX15" i="6"/>
  <c r="BX30" i="6" s="1"/>
  <c r="BU15" i="6"/>
  <c r="BU30" i="6" s="1"/>
  <c r="BR15" i="6"/>
  <c r="BR30" i="6" s="1"/>
  <c r="BO15" i="6"/>
  <c r="BO30" i="6" s="1"/>
  <c r="BL15" i="6"/>
  <c r="BL30" i="6" s="1"/>
  <c r="BI15" i="6"/>
  <c r="BI30" i="6" s="1"/>
  <c r="BF15" i="6"/>
  <c r="BF30" i="6" s="1"/>
  <c r="BC15" i="6"/>
  <c r="BC30" i="6" s="1"/>
  <c r="AZ15" i="6"/>
  <c r="AZ30" i="6" s="1"/>
  <c r="AW15" i="6"/>
  <c r="AW30" i="6" s="1"/>
  <c r="AT15" i="6"/>
  <c r="AT30" i="6" s="1"/>
  <c r="AQ15" i="6"/>
  <c r="AQ30" i="6" s="1"/>
  <c r="AN15" i="6"/>
  <c r="AN30" i="6" s="1"/>
  <c r="AK15" i="6"/>
  <c r="AK30" i="6" s="1"/>
  <c r="AH15" i="6"/>
  <c r="AH30" i="6" s="1"/>
  <c r="AE15" i="6"/>
  <c r="AE30" i="6" s="1"/>
  <c r="AB15" i="6"/>
  <c r="AB30" i="6" s="1"/>
  <c r="Y15" i="6"/>
  <c r="Y30" i="6" s="1"/>
  <c r="V15" i="6"/>
  <c r="V30" i="6" s="1"/>
  <c r="S15" i="6"/>
  <c r="S30" i="6" s="1"/>
  <c r="P15" i="6"/>
  <c r="P30" i="6" s="1"/>
  <c r="M15" i="6"/>
  <c r="HV15" i="6" s="1"/>
  <c r="J15" i="6"/>
  <c r="J30" i="6" s="1"/>
  <c r="G15" i="6"/>
  <c r="G30" i="6" s="1"/>
  <c r="D15" i="6"/>
  <c r="D30" i="6" s="1"/>
  <c r="HV30" i="6" l="1"/>
  <c r="HS30" i="6"/>
  <c r="HY30" i="6"/>
  <c r="HM15" i="6"/>
  <c r="HM30" i="6" s="1"/>
  <c r="HP15" i="6"/>
  <c r="HP30" i="6" s="1"/>
  <c r="IB15" i="6"/>
  <c r="IB30" i="6" s="1"/>
  <c r="M30" i="6"/>
  <c r="HK32" i="3" l="1"/>
  <c r="IA30" i="3"/>
  <c r="HJ30" i="3"/>
  <c r="HH30" i="3"/>
  <c r="HG30" i="3"/>
  <c r="HF30" i="3"/>
  <c r="HE30" i="3"/>
  <c r="HD30" i="3"/>
  <c r="HB30" i="3"/>
  <c r="HA30" i="3"/>
  <c r="GY30" i="3"/>
  <c r="GX30" i="3"/>
  <c r="GV30" i="3"/>
  <c r="GU30" i="3"/>
  <c r="GS30" i="3"/>
  <c r="GR30" i="3"/>
  <c r="GP30" i="3"/>
  <c r="GO30" i="3"/>
  <c r="GM30" i="3"/>
  <c r="GL30" i="3"/>
  <c r="GK30" i="3"/>
  <c r="GJ30" i="3"/>
  <c r="GI30" i="3"/>
  <c r="GH30" i="3"/>
  <c r="GG30" i="3"/>
  <c r="GF30" i="3"/>
  <c r="GD30" i="3"/>
  <c r="GC30" i="3"/>
  <c r="GA30" i="3"/>
  <c r="FZ30" i="3"/>
  <c r="FX30" i="3"/>
  <c r="FW30" i="3"/>
  <c r="FV30" i="3"/>
  <c r="FU30" i="3"/>
  <c r="FT30" i="3"/>
  <c r="FR30" i="3"/>
  <c r="FQ30" i="3"/>
  <c r="FO30" i="3"/>
  <c r="FN30" i="3"/>
  <c r="FL30" i="3"/>
  <c r="FK30" i="3"/>
  <c r="FI30" i="3"/>
  <c r="FH30" i="3"/>
  <c r="FF30" i="3"/>
  <c r="FE30" i="3"/>
  <c r="FC30" i="3"/>
  <c r="FB30" i="3"/>
  <c r="FA30" i="3"/>
  <c r="EZ30" i="3"/>
  <c r="EY30" i="3"/>
  <c r="EX30" i="3"/>
  <c r="EW30" i="3"/>
  <c r="EV30" i="3"/>
  <c r="ET30" i="3"/>
  <c r="ES30" i="3"/>
  <c r="EQ30" i="3"/>
  <c r="EN30" i="3"/>
  <c r="EM30" i="3"/>
  <c r="EL30" i="3"/>
  <c r="EK30" i="3"/>
  <c r="EJ30" i="3"/>
  <c r="EG30" i="3"/>
  <c r="EE30" i="3"/>
  <c r="ED30" i="3"/>
  <c r="EC30" i="3"/>
  <c r="EB30" i="3"/>
  <c r="EA30" i="3"/>
  <c r="DZ30" i="3"/>
  <c r="DY30" i="3"/>
  <c r="DX30" i="3"/>
  <c r="DV30" i="3"/>
  <c r="DU30" i="3"/>
  <c r="DS30" i="3"/>
  <c r="DR30" i="3"/>
  <c r="DQ30" i="3"/>
  <c r="DP30" i="3"/>
  <c r="DO30" i="3"/>
  <c r="DN30" i="3"/>
  <c r="DM30" i="3"/>
  <c r="DL30" i="3"/>
  <c r="DJ30" i="3"/>
  <c r="DI30" i="3"/>
  <c r="DG30" i="3"/>
  <c r="DF30" i="3"/>
  <c r="DD30" i="3"/>
  <c r="DC30" i="3"/>
  <c r="DB30" i="3"/>
  <c r="DA30" i="3"/>
  <c r="CZ30" i="3"/>
  <c r="CX30" i="3"/>
  <c r="CW30" i="3"/>
  <c r="CU30" i="3"/>
  <c r="CT30" i="3"/>
  <c r="CS30" i="3"/>
  <c r="CR30" i="3"/>
  <c r="CQ30" i="3"/>
  <c r="CP30" i="3"/>
  <c r="CO30" i="3"/>
  <c r="CN30" i="3"/>
  <c r="CL30" i="3"/>
  <c r="CK30" i="3"/>
  <c r="CI30" i="3"/>
  <c r="CH30" i="3"/>
  <c r="CG30" i="3"/>
  <c r="CF30" i="3"/>
  <c r="CE30" i="3"/>
  <c r="CD30" i="3"/>
  <c r="CC30" i="3"/>
  <c r="CB30" i="3"/>
  <c r="BZ30" i="3"/>
  <c r="BY30" i="3"/>
  <c r="BW30" i="3"/>
  <c r="BV30" i="3"/>
  <c r="BT30" i="3"/>
  <c r="BS30" i="3"/>
  <c r="BR30" i="3"/>
  <c r="BQ30" i="3"/>
  <c r="BP30" i="3"/>
  <c r="BN30" i="3"/>
  <c r="BM30" i="3"/>
  <c r="BK30" i="3"/>
  <c r="BJ30" i="3"/>
  <c r="BI30" i="3"/>
  <c r="BH30" i="3"/>
  <c r="BG30" i="3"/>
  <c r="BF30" i="3"/>
  <c r="BE30" i="3"/>
  <c r="BD30" i="3"/>
  <c r="BB30" i="3"/>
  <c r="BA30" i="3"/>
  <c r="AY30" i="3"/>
  <c r="AX30" i="3"/>
  <c r="AW30" i="3"/>
  <c r="AV30" i="3"/>
  <c r="AU30" i="3"/>
  <c r="AT30" i="3"/>
  <c r="AS30" i="3"/>
  <c r="AR30" i="3"/>
  <c r="AP30" i="3"/>
  <c r="AO30" i="3"/>
  <c r="AM30" i="3"/>
  <c r="AL30" i="3"/>
  <c r="AJ30" i="3"/>
  <c r="AI30" i="3"/>
  <c r="AH30" i="3"/>
  <c r="AG30" i="3"/>
  <c r="AF30" i="3"/>
  <c r="AD30" i="3"/>
  <c r="AC30" i="3"/>
  <c r="AA30" i="3"/>
  <c r="Z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C30" i="3"/>
  <c r="IC29" i="3"/>
  <c r="IB29" i="3"/>
  <c r="IA29" i="3"/>
  <c r="HZ29" i="3"/>
  <c r="HY29" i="3"/>
  <c r="HX29" i="3"/>
  <c r="HW29" i="3"/>
  <c r="HU29" i="3"/>
  <c r="HT29" i="3"/>
  <c r="HR29" i="3"/>
  <c r="HQ29" i="3"/>
  <c r="HP29" i="3"/>
  <c r="HO29" i="3"/>
  <c r="HN29" i="3"/>
  <c r="HM29" i="3"/>
  <c r="HL29" i="3"/>
  <c r="AZ29" i="3"/>
  <c r="AW29" i="3"/>
  <c r="AT29" i="3"/>
  <c r="HS29" i="3" s="1"/>
  <c r="AQ29" i="3"/>
  <c r="AN29" i="3"/>
  <c r="AK29" i="3"/>
  <c r="AE29" i="3"/>
  <c r="HV29" i="3" s="1"/>
  <c r="IC28" i="3"/>
  <c r="IA28" i="3"/>
  <c r="HZ28" i="3"/>
  <c r="HX28" i="3"/>
  <c r="HW28" i="3"/>
  <c r="HU28" i="3"/>
  <c r="HT28" i="3"/>
  <c r="HR28" i="3"/>
  <c r="HQ28" i="3"/>
  <c r="HO28" i="3"/>
  <c r="HN28" i="3"/>
  <c r="HL28" i="3"/>
  <c r="GT28" i="3"/>
  <c r="GB28" i="3"/>
  <c r="FJ28" i="3"/>
  <c r="ER28" i="3"/>
  <c r="DZ28" i="3"/>
  <c r="DH28" i="3"/>
  <c r="CP28" i="3"/>
  <c r="BX28" i="3"/>
  <c r="BF28" i="3"/>
  <c r="BC28" i="3"/>
  <c r="IB28" i="3" s="1"/>
  <c r="AZ28" i="3"/>
  <c r="AW28" i="3"/>
  <c r="AT28" i="3"/>
  <c r="AQ28" i="3"/>
  <c r="AN28" i="3"/>
  <c r="AK28" i="3"/>
  <c r="AH28" i="3"/>
  <c r="HY28" i="3" s="1"/>
  <c r="AE28" i="3"/>
  <c r="HV28" i="3" s="1"/>
  <c r="AB28" i="3"/>
  <c r="HS28" i="3" s="1"/>
  <c r="Y28" i="3"/>
  <c r="Y30" i="3" s="1"/>
  <c r="V28" i="3"/>
  <c r="D28" i="3"/>
  <c r="HM28" i="3" s="1"/>
  <c r="IA27" i="3"/>
  <c r="HZ27" i="3"/>
  <c r="HX27" i="3"/>
  <c r="HW27" i="3"/>
  <c r="HT27" i="3"/>
  <c r="HR27" i="3"/>
  <c r="HQ27" i="3"/>
  <c r="HO27" i="3"/>
  <c r="HN27" i="3"/>
  <c r="HL27" i="3"/>
  <c r="HI27" i="3"/>
  <c r="HF27" i="3"/>
  <c r="HC27" i="3"/>
  <c r="GZ27" i="3"/>
  <c r="GW27" i="3"/>
  <c r="GW30" i="3" s="1"/>
  <c r="GT27" i="3"/>
  <c r="GT30" i="3" s="1"/>
  <c r="GQ27" i="3"/>
  <c r="GN27" i="3"/>
  <c r="GK27" i="3"/>
  <c r="GH27" i="3"/>
  <c r="GE27" i="3"/>
  <c r="GB27" i="3"/>
  <c r="FY27" i="3"/>
  <c r="FV27" i="3"/>
  <c r="FS27" i="3"/>
  <c r="FP27" i="3"/>
  <c r="FM27" i="3"/>
  <c r="FM30" i="3" s="1"/>
  <c r="FJ27" i="3"/>
  <c r="FJ30" i="3" s="1"/>
  <c r="FG27" i="3"/>
  <c r="FD27" i="3"/>
  <c r="FA27" i="3"/>
  <c r="EX27" i="3"/>
  <c r="EU27" i="3"/>
  <c r="ER27" i="3"/>
  <c r="EO27" i="3"/>
  <c r="EP27" i="3" s="1"/>
  <c r="EL27" i="3"/>
  <c r="EF27" i="3"/>
  <c r="EH27" i="3" s="1"/>
  <c r="EC27" i="3"/>
  <c r="DZ27" i="3"/>
  <c r="DW27" i="3"/>
  <c r="DT27" i="3"/>
  <c r="DQ27" i="3"/>
  <c r="DN27" i="3"/>
  <c r="DK27" i="3"/>
  <c r="DH27" i="3"/>
  <c r="DE27" i="3"/>
  <c r="DB27" i="3"/>
  <c r="CY27" i="3"/>
  <c r="CV27" i="3"/>
  <c r="CS27" i="3"/>
  <c r="CP27" i="3"/>
  <c r="CM27" i="3"/>
  <c r="CJ27" i="3"/>
  <c r="CG27" i="3"/>
  <c r="CD27" i="3"/>
  <c r="CA27" i="3"/>
  <c r="BX27" i="3"/>
  <c r="BU27" i="3"/>
  <c r="BR27" i="3"/>
  <c r="BO27" i="3"/>
  <c r="BL27" i="3"/>
  <c r="BI27" i="3"/>
  <c r="BF27" i="3"/>
  <c r="BC27" i="3"/>
  <c r="AZ27" i="3"/>
  <c r="AW27" i="3"/>
  <c r="AT27" i="3"/>
  <c r="AQ27" i="3"/>
  <c r="AN27" i="3"/>
  <c r="HM27" i="3" s="1"/>
  <c r="AK27" i="3"/>
  <c r="IB27" i="3" s="1"/>
  <c r="AH27" i="3"/>
  <c r="HY27" i="3" s="1"/>
  <c r="AE27" i="3"/>
  <c r="AB27" i="3"/>
  <c r="HS27" i="3" s="1"/>
  <c r="Y27" i="3"/>
  <c r="HP27" i="3" s="1"/>
  <c r="V27" i="3"/>
  <c r="IC26" i="3"/>
  <c r="IA26" i="3"/>
  <c r="HZ26" i="3"/>
  <c r="HX26" i="3"/>
  <c r="HW26" i="3"/>
  <c r="HU26" i="3"/>
  <c r="HT26" i="3"/>
  <c r="HR26" i="3"/>
  <c r="HQ26" i="3"/>
  <c r="HP26" i="3"/>
  <c r="HO26" i="3"/>
  <c r="HN26" i="3"/>
  <c r="HL26" i="3"/>
  <c r="HI26" i="3"/>
  <c r="HF26" i="3"/>
  <c r="HC26" i="3"/>
  <c r="GZ26" i="3"/>
  <c r="GW26" i="3"/>
  <c r="GT26" i="3"/>
  <c r="GQ26" i="3"/>
  <c r="GN26" i="3"/>
  <c r="GK26" i="3"/>
  <c r="GH26" i="3"/>
  <c r="GE26" i="3"/>
  <c r="GB26" i="3"/>
  <c r="FY26" i="3"/>
  <c r="FV26" i="3"/>
  <c r="FS26" i="3"/>
  <c r="FP26" i="3"/>
  <c r="FM26" i="3"/>
  <c r="FJ26" i="3"/>
  <c r="FG26" i="3"/>
  <c r="FD26" i="3"/>
  <c r="FA26" i="3"/>
  <c r="EX26" i="3"/>
  <c r="EU26" i="3"/>
  <c r="ER26" i="3"/>
  <c r="EO26" i="3"/>
  <c r="EL26" i="3"/>
  <c r="EI26" i="3"/>
  <c r="EF26" i="3"/>
  <c r="EC26" i="3"/>
  <c r="DZ26" i="3"/>
  <c r="DW26" i="3"/>
  <c r="DT26" i="3"/>
  <c r="DQ26" i="3"/>
  <c r="DN26" i="3"/>
  <c r="DK26" i="3"/>
  <c r="DH26" i="3"/>
  <c r="DE26" i="3"/>
  <c r="DB26" i="3"/>
  <c r="CY26" i="3"/>
  <c r="CV26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F26" i="3"/>
  <c r="BC26" i="3"/>
  <c r="AZ26" i="3"/>
  <c r="AW26" i="3"/>
  <c r="AT26" i="3"/>
  <c r="AQ26" i="3"/>
  <c r="AN26" i="3"/>
  <c r="HM26" i="3" s="1"/>
  <c r="AK26" i="3"/>
  <c r="IB26" i="3" s="1"/>
  <c r="AH26" i="3"/>
  <c r="HY26" i="3" s="1"/>
  <c r="AE26" i="3"/>
  <c r="HV26" i="3" s="1"/>
  <c r="AB26" i="3"/>
  <c r="HS26" i="3" s="1"/>
  <c r="Y26" i="3"/>
  <c r="V26" i="3"/>
  <c r="IC25" i="3"/>
  <c r="IA25" i="3"/>
  <c r="HZ25" i="3"/>
  <c r="HX25" i="3"/>
  <c r="HW25" i="3"/>
  <c r="HU25" i="3"/>
  <c r="HT25" i="3"/>
  <c r="HR25" i="3"/>
  <c r="HQ25" i="3"/>
  <c r="HP25" i="3"/>
  <c r="HO25" i="3"/>
  <c r="HN25" i="3"/>
  <c r="HL25" i="3"/>
  <c r="HI25" i="3"/>
  <c r="HF25" i="3"/>
  <c r="HC25" i="3"/>
  <c r="GZ25" i="3"/>
  <c r="GW25" i="3"/>
  <c r="GT25" i="3"/>
  <c r="GQ25" i="3"/>
  <c r="GN25" i="3"/>
  <c r="GK25" i="3"/>
  <c r="GH25" i="3"/>
  <c r="GE25" i="3"/>
  <c r="GB25" i="3"/>
  <c r="FY25" i="3"/>
  <c r="FV25" i="3"/>
  <c r="FS25" i="3"/>
  <c r="FP25" i="3"/>
  <c r="FM25" i="3"/>
  <c r="FJ25" i="3"/>
  <c r="FG25" i="3"/>
  <c r="FD25" i="3"/>
  <c r="FA25" i="3"/>
  <c r="EX25" i="3"/>
  <c r="EU25" i="3"/>
  <c r="ER25" i="3"/>
  <c r="EO25" i="3"/>
  <c r="EL25" i="3"/>
  <c r="EI25" i="3"/>
  <c r="EF25" i="3"/>
  <c r="EC25" i="3"/>
  <c r="DZ25" i="3"/>
  <c r="DW25" i="3"/>
  <c r="DT25" i="3"/>
  <c r="DQ25" i="3"/>
  <c r="DN25" i="3"/>
  <c r="DK25" i="3"/>
  <c r="DH25" i="3"/>
  <c r="DE25" i="3"/>
  <c r="DB25" i="3"/>
  <c r="CY25" i="3"/>
  <c r="CV25" i="3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F25" i="3"/>
  <c r="BC25" i="3"/>
  <c r="AZ25" i="3"/>
  <c r="AW25" i="3"/>
  <c r="AT25" i="3"/>
  <c r="AQ25" i="3"/>
  <c r="AN25" i="3"/>
  <c r="HM25" i="3" s="1"/>
  <c r="AK25" i="3"/>
  <c r="IB25" i="3" s="1"/>
  <c r="AH25" i="3"/>
  <c r="HY25" i="3" s="1"/>
  <c r="AE25" i="3"/>
  <c r="HV25" i="3" s="1"/>
  <c r="AB25" i="3"/>
  <c r="HS25" i="3" s="1"/>
  <c r="Y25" i="3"/>
  <c r="V25" i="3"/>
  <c r="IC24" i="3"/>
  <c r="IA24" i="3"/>
  <c r="HZ24" i="3"/>
  <c r="HX24" i="3"/>
  <c r="HW24" i="3"/>
  <c r="HU24" i="3"/>
  <c r="HT24" i="3"/>
  <c r="HR24" i="3"/>
  <c r="HQ24" i="3"/>
  <c r="HP24" i="3"/>
  <c r="HO24" i="3"/>
  <c r="HN24" i="3"/>
  <c r="HL24" i="3"/>
  <c r="HI24" i="3"/>
  <c r="HF24" i="3"/>
  <c r="HC24" i="3"/>
  <c r="GZ24" i="3"/>
  <c r="GW24" i="3"/>
  <c r="GT24" i="3"/>
  <c r="GQ24" i="3"/>
  <c r="GN24" i="3"/>
  <c r="GK24" i="3"/>
  <c r="GH24" i="3"/>
  <c r="GE24" i="3"/>
  <c r="GB24" i="3"/>
  <c r="FY24" i="3"/>
  <c r="FV24" i="3"/>
  <c r="FS24" i="3"/>
  <c r="FP24" i="3"/>
  <c r="FM24" i="3"/>
  <c r="FJ24" i="3"/>
  <c r="FG24" i="3"/>
  <c r="FD24" i="3"/>
  <c r="FA24" i="3"/>
  <c r="EX24" i="3"/>
  <c r="EU24" i="3"/>
  <c r="ER24" i="3"/>
  <c r="EO24" i="3"/>
  <c r="EL24" i="3"/>
  <c r="EI24" i="3"/>
  <c r="EF24" i="3"/>
  <c r="EC24" i="3"/>
  <c r="DZ24" i="3"/>
  <c r="DW24" i="3"/>
  <c r="DT24" i="3"/>
  <c r="DQ24" i="3"/>
  <c r="DN24" i="3"/>
  <c r="DK24" i="3"/>
  <c r="DH24" i="3"/>
  <c r="DE24" i="3"/>
  <c r="DB24" i="3"/>
  <c r="CY24" i="3"/>
  <c r="CV24" i="3"/>
  <c r="CS24" i="3"/>
  <c r="CP24" i="3"/>
  <c r="CM24" i="3"/>
  <c r="CJ24" i="3"/>
  <c r="CG24" i="3"/>
  <c r="CD24" i="3"/>
  <c r="CA24" i="3"/>
  <c r="BX24" i="3"/>
  <c r="BU24" i="3"/>
  <c r="BR24" i="3"/>
  <c r="BO24" i="3"/>
  <c r="BL24" i="3"/>
  <c r="BI24" i="3"/>
  <c r="BF24" i="3"/>
  <c r="BC24" i="3"/>
  <c r="AZ24" i="3"/>
  <c r="AW24" i="3"/>
  <c r="AT24" i="3"/>
  <c r="AQ24" i="3"/>
  <c r="AN24" i="3"/>
  <c r="HM24" i="3" s="1"/>
  <c r="AK24" i="3"/>
  <c r="IB24" i="3" s="1"/>
  <c r="AH24" i="3"/>
  <c r="HY24" i="3" s="1"/>
  <c r="AE24" i="3"/>
  <c r="HV24" i="3" s="1"/>
  <c r="AB24" i="3"/>
  <c r="HS24" i="3" s="1"/>
  <c r="Y24" i="3"/>
  <c r="V24" i="3"/>
  <c r="IC23" i="3"/>
  <c r="IA23" i="3"/>
  <c r="HZ23" i="3"/>
  <c r="HX23" i="3"/>
  <c r="HW23" i="3"/>
  <c r="HU23" i="3"/>
  <c r="HT23" i="3"/>
  <c r="HR23" i="3"/>
  <c r="HQ23" i="3"/>
  <c r="HP23" i="3"/>
  <c r="HO23" i="3"/>
  <c r="HN23" i="3"/>
  <c r="HL23" i="3"/>
  <c r="HI23" i="3"/>
  <c r="HF23" i="3"/>
  <c r="HC23" i="3"/>
  <c r="GZ23" i="3"/>
  <c r="GW23" i="3"/>
  <c r="GT23" i="3"/>
  <c r="GQ23" i="3"/>
  <c r="GN23" i="3"/>
  <c r="GK23" i="3"/>
  <c r="GH23" i="3"/>
  <c r="GE23" i="3"/>
  <c r="GB23" i="3"/>
  <c r="FY23" i="3"/>
  <c r="FV23" i="3"/>
  <c r="FS23" i="3"/>
  <c r="FP23" i="3"/>
  <c r="FM23" i="3"/>
  <c r="FJ23" i="3"/>
  <c r="FG23" i="3"/>
  <c r="FD23" i="3"/>
  <c r="FA23" i="3"/>
  <c r="EX23" i="3"/>
  <c r="EU23" i="3"/>
  <c r="ER23" i="3"/>
  <c r="EO23" i="3"/>
  <c r="EL23" i="3"/>
  <c r="EI23" i="3"/>
  <c r="EF23" i="3"/>
  <c r="EC23" i="3"/>
  <c r="DZ23" i="3"/>
  <c r="DW23" i="3"/>
  <c r="DT23" i="3"/>
  <c r="DQ23" i="3"/>
  <c r="DN23" i="3"/>
  <c r="DK23" i="3"/>
  <c r="DH23" i="3"/>
  <c r="DE23" i="3"/>
  <c r="DB23" i="3"/>
  <c r="CY23" i="3"/>
  <c r="CV23" i="3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F23" i="3"/>
  <c r="BC23" i="3"/>
  <c r="AZ23" i="3"/>
  <c r="AW23" i="3"/>
  <c r="AT23" i="3"/>
  <c r="AQ23" i="3"/>
  <c r="AN23" i="3"/>
  <c r="HM23" i="3" s="1"/>
  <c r="AK23" i="3"/>
  <c r="IB23" i="3" s="1"/>
  <c r="AH23" i="3"/>
  <c r="HY23" i="3" s="1"/>
  <c r="AE23" i="3"/>
  <c r="HV23" i="3" s="1"/>
  <c r="AB23" i="3"/>
  <c r="HS23" i="3" s="1"/>
  <c r="Y23" i="3"/>
  <c r="V23" i="3"/>
  <c r="IC22" i="3"/>
  <c r="IA22" i="3"/>
  <c r="HZ22" i="3"/>
  <c r="HX22" i="3"/>
  <c r="HW22" i="3"/>
  <c r="HU22" i="3"/>
  <c r="HT22" i="3"/>
  <c r="HR22" i="3"/>
  <c r="HQ22" i="3"/>
  <c r="HP22" i="3"/>
  <c r="HO22" i="3"/>
  <c r="HN22" i="3"/>
  <c r="HL22" i="3"/>
  <c r="HI22" i="3"/>
  <c r="HF22" i="3"/>
  <c r="HC22" i="3"/>
  <c r="GZ22" i="3"/>
  <c r="GW22" i="3"/>
  <c r="GT22" i="3"/>
  <c r="GQ22" i="3"/>
  <c r="GN22" i="3"/>
  <c r="GK22" i="3"/>
  <c r="GH22" i="3"/>
  <c r="GE22" i="3"/>
  <c r="GB22" i="3"/>
  <c r="FY22" i="3"/>
  <c r="FV22" i="3"/>
  <c r="FS22" i="3"/>
  <c r="FP22" i="3"/>
  <c r="FM22" i="3"/>
  <c r="FJ22" i="3"/>
  <c r="FG22" i="3"/>
  <c r="FD22" i="3"/>
  <c r="FA22" i="3"/>
  <c r="EX22" i="3"/>
  <c r="EU22" i="3"/>
  <c r="ER22" i="3"/>
  <c r="EO22" i="3"/>
  <c r="EL22" i="3"/>
  <c r="EI22" i="3"/>
  <c r="EF22" i="3"/>
  <c r="EC22" i="3"/>
  <c r="DZ22" i="3"/>
  <c r="DW22" i="3"/>
  <c r="DT22" i="3"/>
  <c r="DQ22" i="3"/>
  <c r="DN22" i="3"/>
  <c r="DK22" i="3"/>
  <c r="DH22" i="3"/>
  <c r="DE22" i="3"/>
  <c r="DB22" i="3"/>
  <c r="CY22" i="3"/>
  <c r="CV22" i="3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F22" i="3"/>
  <c r="BC22" i="3"/>
  <c r="AZ22" i="3"/>
  <c r="AW22" i="3"/>
  <c r="AT22" i="3"/>
  <c r="AQ22" i="3"/>
  <c r="AN22" i="3"/>
  <c r="HM22" i="3" s="1"/>
  <c r="AK22" i="3"/>
  <c r="IB22" i="3" s="1"/>
  <c r="AH22" i="3"/>
  <c r="HY22" i="3" s="1"/>
  <c r="AE22" i="3"/>
  <c r="HV22" i="3" s="1"/>
  <c r="AB22" i="3"/>
  <c r="HS22" i="3" s="1"/>
  <c r="Y22" i="3"/>
  <c r="V22" i="3"/>
  <c r="IC21" i="3"/>
  <c r="IA21" i="3"/>
  <c r="HZ21" i="3"/>
  <c r="HX21" i="3"/>
  <c r="HW21" i="3"/>
  <c r="HU21" i="3"/>
  <c r="HT21" i="3"/>
  <c r="HR21" i="3"/>
  <c r="HQ21" i="3"/>
  <c r="HP21" i="3"/>
  <c r="HO21" i="3"/>
  <c r="HN21" i="3"/>
  <c r="HL21" i="3"/>
  <c r="HI21" i="3"/>
  <c r="HF21" i="3"/>
  <c r="HC21" i="3"/>
  <c r="GZ21" i="3"/>
  <c r="GW21" i="3"/>
  <c r="GT21" i="3"/>
  <c r="GQ21" i="3"/>
  <c r="GN21" i="3"/>
  <c r="GK21" i="3"/>
  <c r="GH21" i="3"/>
  <c r="GE21" i="3"/>
  <c r="GB21" i="3"/>
  <c r="FY21" i="3"/>
  <c r="FV21" i="3"/>
  <c r="FS21" i="3"/>
  <c r="FP21" i="3"/>
  <c r="FM21" i="3"/>
  <c r="FJ21" i="3"/>
  <c r="FG21" i="3"/>
  <c r="FD21" i="3"/>
  <c r="FA21" i="3"/>
  <c r="EX21" i="3"/>
  <c r="EU21" i="3"/>
  <c r="ER21" i="3"/>
  <c r="EO21" i="3"/>
  <c r="EL21" i="3"/>
  <c r="EI21" i="3"/>
  <c r="EF21" i="3"/>
  <c r="EC21" i="3"/>
  <c r="DZ21" i="3"/>
  <c r="DW21" i="3"/>
  <c r="DT21" i="3"/>
  <c r="DQ21" i="3"/>
  <c r="DN21" i="3"/>
  <c r="DK21" i="3"/>
  <c r="DH21" i="3"/>
  <c r="DE21" i="3"/>
  <c r="DB21" i="3"/>
  <c r="CY21" i="3"/>
  <c r="CV21" i="3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F21" i="3"/>
  <c r="BC21" i="3"/>
  <c r="AZ21" i="3"/>
  <c r="AW21" i="3"/>
  <c r="AT21" i="3"/>
  <c r="AQ21" i="3"/>
  <c r="AN21" i="3"/>
  <c r="HM21" i="3" s="1"/>
  <c r="AK21" i="3"/>
  <c r="IB21" i="3" s="1"/>
  <c r="AH21" i="3"/>
  <c r="HY21" i="3" s="1"/>
  <c r="AE21" i="3"/>
  <c r="HV21" i="3" s="1"/>
  <c r="AB21" i="3"/>
  <c r="HS21" i="3" s="1"/>
  <c r="Y21" i="3"/>
  <c r="V21" i="3"/>
  <c r="IC20" i="3"/>
  <c r="IA20" i="3"/>
  <c r="HZ20" i="3"/>
  <c r="HX20" i="3"/>
  <c r="HW20" i="3"/>
  <c r="HU20" i="3"/>
  <c r="HT20" i="3"/>
  <c r="HR20" i="3"/>
  <c r="HQ20" i="3"/>
  <c r="HP20" i="3"/>
  <c r="HO20" i="3"/>
  <c r="HN20" i="3"/>
  <c r="HL20" i="3"/>
  <c r="HI20" i="3"/>
  <c r="HF20" i="3"/>
  <c r="HC20" i="3"/>
  <c r="GZ20" i="3"/>
  <c r="GW20" i="3"/>
  <c r="GT20" i="3"/>
  <c r="GQ20" i="3"/>
  <c r="GN20" i="3"/>
  <c r="GK20" i="3"/>
  <c r="GH20" i="3"/>
  <c r="GE20" i="3"/>
  <c r="GB20" i="3"/>
  <c r="FY20" i="3"/>
  <c r="FV20" i="3"/>
  <c r="FS20" i="3"/>
  <c r="FP20" i="3"/>
  <c r="FM20" i="3"/>
  <c r="FJ20" i="3"/>
  <c r="FG20" i="3"/>
  <c r="FD20" i="3"/>
  <c r="FA20" i="3"/>
  <c r="EX20" i="3"/>
  <c r="EU20" i="3"/>
  <c r="ER20" i="3"/>
  <c r="EO20" i="3"/>
  <c r="EL20" i="3"/>
  <c r="EI20" i="3"/>
  <c r="EF20" i="3"/>
  <c r="EC20" i="3"/>
  <c r="DZ20" i="3"/>
  <c r="DW20" i="3"/>
  <c r="DT20" i="3"/>
  <c r="DQ20" i="3"/>
  <c r="DN20" i="3"/>
  <c r="DK20" i="3"/>
  <c r="DH20" i="3"/>
  <c r="DE20" i="3"/>
  <c r="DB20" i="3"/>
  <c r="CY20" i="3"/>
  <c r="CV20" i="3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F20" i="3"/>
  <c r="BC20" i="3"/>
  <c r="AZ20" i="3"/>
  <c r="AW20" i="3"/>
  <c r="AT20" i="3"/>
  <c r="AQ20" i="3"/>
  <c r="AN20" i="3"/>
  <c r="HM20" i="3" s="1"/>
  <c r="AK20" i="3"/>
  <c r="IB20" i="3" s="1"/>
  <c r="AH20" i="3"/>
  <c r="HY20" i="3" s="1"/>
  <c r="AE20" i="3"/>
  <c r="HV20" i="3" s="1"/>
  <c r="AB20" i="3"/>
  <c r="HS20" i="3" s="1"/>
  <c r="Y20" i="3"/>
  <c r="V20" i="3"/>
  <c r="IC19" i="3"/>
  <c r="IA19" i="3"/>
  <c r="HZ19" i="3"/>
  <c r="HX19" i="3"/>
  <c r="HW19" i="3"/>
  <c r="HU19" i="3"/>
  <c r="HT19" i="3"/>
  <c r="HR19" i="3"/>
  <c r="HQ19" i="3"/>
  <c r="HP19" i="3"/>
  <c r="HO19" i="3"/>
  <c r="HN19" i="3"/>
  <c r="HL19" i="3"/>
  <c r="HI19" i="3"/>
  <c r="HF19" i="3"/>
  <c r="HC19" i="3"/>
  <c r="GZ19" i="3"/>
  <c r="GW19" i="3"/>
  <c r="GT19" i="3"/>
  <c r="GQ19" i="3"/>
  <c r="GN19" i="3"/>
  <c r="GK19" i="3"/>
  <c r="GH19" i="3"/>
  <c r="GE19" i="3"/>
  <c r="GB19" i="3"/>
  <c r="FY19" i="3"/>
  <c r="FV19" i="3"/>
  <c r="FS19" i="3"/>
  <c r="FP19" i="3"/>
  <c r="FM19" i="3"/>
  <c r="FJ19" i="3"/>
  <c r="FG19" i="3"/>
  <c r="FD19" i="3"/>
  <c r="FA19" i="3"/>
  <c r="EX19" i="3"/>
  <c r="EU19" i="3"/>
  <c r="ER19" i="3"/>
  <c r="EO19" i="3"/>
  <c r="EL19" i="3"/>
  <c r="EI19" i="3"/>
  <c r="EF19" i="3"/>
  <c r="EC19" i="3"/>
  <c r="DZ19" i="3"/>
  <c r="DW19" i="3"/>
  <c r="DT19" i="3"/>
  <c r="DQ19" i="3"/>
  <c r="DN19" i="3"/>
  <c r="DK19" i="3"/>
  <c r="DH19" i="3"/>
  <c r="DE19" i="3"/>
  <c r="DB19" i="3"/>
  <c r="CY19" i="3"/>
  <c r="CV19" i="3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F19" i="3"/>
  <c r="BC19" i="3"/>
  <c r="AZ19" i="3"/>
  <c r="AW19" i="3"/>
  <c r="AT19" i="3"/>
  <c r="AQ19" i="3"/>
  <c r="AN19" i="3"/>
  <c r="HM19" i="3" s="1"/>
  <c r="AK19" i="3"/>
  <c r="IB19" i="3" s="1"/>
  <c r="AH19" i="3"/>
  <c r="HY19" i="3" s="1"/>
  <c r="AE19" i="3"/>
  <c r="HV19" i="3" s="1"/>
  <c r="AB19" i="3"/>
  <c r="HS19" i="3" s="1"/>
  <c r="Y19" i="3"/>
  <c r="V19" i="3"/>
  <c r="IC18" i="3"/>
  <c r="IA18" i="3"/>
  <c r="HZ18" i="3"/>
  <c r="HX18" i="3"/>
  <c r="HW18" i="3"/>
  <c r="HU18" i="3"/>
  <c r="HT18" i="3"/>
  <c r="HR18" i="3"/>
  <c r="HQ18" i="3"/>
  <c r="HP18" i="3"/>
  <c r="HO18" i="3"/>
  <c r="HN18" i="3"/>
  <c r="HL18" i="3"/>
  <c r="HI18" i="3"/>
  <c r="HF18" i="3"/>
  <c r="HC18" i="3"/>
  <c r="GZ18" i="3"/>
  <c r="GW18" i="3"/>
  <c r="GT18" i="3"/>
  <c r="GQ18" i="3"/>
  <c r="GN18" i="3"/>
  <c r="GK18" i="3"/>
  <c r="GH18" i="3"/>
  <c r="GE18" i="3"/>
  <c r="GB18" i="3"/>
  <c r="FY18" i="3"/>
  <c r="FV18" i="3"/>
  <c r="FS18" i="3"/>
  <c r="FP18" i="3"/>
  <c r="FM18" i="3"/>
  <c r="FJ18" i="3"/>
  <c r="FG18" i="3"/>
  <c r="FD18" i="3"/>
  <c r="FA18" i="3"/>
  <c r="EX18" i="3"/>
  <c r="EU18" i="3"/>
  <c r="ER18" i="3"/>
  <c r="EO18" i="3"/>
  <c r="EL18" i="3"/>
  <c r="EI18" i="3"/>
  <c r="EF18" i="3"/>
  <c r="EC18" i="3"/>
  <c r="DZ18" i="3"/>
  <c r="DW18" i="3"/>
  <c r="DT18" i="3"/>
  <c r="DQ18" i="3"/>
  <c r="DN18" i="3"/>
  <c r="DK18" i="3"/>
  <c r="DH18" i="3"/>
  <c r="DE18" i="3"/>
  <c r="DB18" i="3"/>
  <c r="CY18" i="3"/>
  <c r="CV18" i="3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F18" i="3"/>
  <c r="BC18" i="3"/>
  <c r="AZ18" i="3"/>
  <c r="AW18" i="3"/>
  <c r="AT18" i="3"/>
  <c r="AQ18" i="3"/>
  <c r="AN18" i="3"/>
  <c r="HM18" i="3" s="1"/>
  <c r="AK18" i="3"/>
  <c r="IB18" i="3" s="1"/>
  <c r="AH18" i="3"/>
  <c r="HY18" i="3" s="1"/>
  <c r="AE18" i="3"/>
  <c r="HV18" i="3" s="1"/>
  <c r="AB18" i="3"/>
  <c r="HS18" i="3" s="1"/>
  <c r="Y18" i="3"/>
  <c r="V18" i="3"/>
  <c r="IC17" i="3"/>
  <c r="IA17" i="3"/>
  <c r="HZ17" i="3"/>
  <c r="HX17" i="3"/>
  <c r="HW17" i="3"/>
  <c r="HU17" i="3"/>
  <c r="HT17" i="3"/>
  <c r="HR17" i="3"/>
  <c r="HQ17" i="3"/>
  <c r="HP17" i="3"/>
  <c r="HO17" i="3"/>
  <c r="HN17" i="3"/>
  <c r="HL17" i="3"/>
  <c r="HI17" i="3"/>
  <c r="HF17" i="3"/>
  <c r="HC17" i="3"/>
  <c r="GZ17" i="3"/>
  <c r="GW17" i="3"/>
  <c r="GT17" i="3"/>
  <c r="GQ17" i="3"/>
  <c r="GN17" i="3"/>
  <c r="GK17" i="3"/>
  <c r="GH17" i="3"/>
  <c r="GE17" i="3"/>
  <c r="GB17" i="3"/>
  <c r="FY17" i="3"/>
  <c r="FV17" i="3"/>
  <c r="FS17" i="3"/>
  <c r="FP17" i="3"/>
  <c r="FM17" i="3"/>
  <c r="FJ17" i="3"/>
  <c r="FG17" i="3"/>
  <c r="FD17" i="3"/>
  <c r="FA17" i="3"/>
  <c r="EX17" i="3"/>
  <c r="EU17" i="3"/>
  <c r="ER17" i="3"/>
  <c r="EO17" i="3"/>
  <c r="EL17" i="3"/>
  <c r="EI17" i="3"/>
  <c r="EF17" i="3"/>
  <c r="EC17" i="3"/>
  <c r="DZ17" i="3"/>
  <c r="DW17" i="3"/>
  <c r="DT17" i="3"/>
  <c r="DQ17" i="3"/>
  <c r="DN17" i="3"/>
  <c r="DK17" i="3"/>
  <c r="DH17" i="3"/>
  <c r="DE17" i="3"/>
  <c r="DB17" i="3"/>
  <c r="CY17" i="3"/>
  <c r="CV17" i="3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F17" i="3"/>
  <c r="BC17" i="3"/>
  <c r="AZ17" i="3"/>
  <c r="AW17" i="3"/>
  <c r="AT17" i="3"/>
  <c r="AQ17" i="3"/>
  <c r="AN17" i="3"/>
  <c r="HM17" i="3" s="1"/>
  <c r="AK17" i="3"/>
  <c r="IB17" i="3" s="1"/>
  <c r="AH17" i="3"/>
  <c r="HY17" i="3" s="1"/>
  <c r="AE17" i="3"/>
  <c r="HV17" i="3" s="1"/>
  <c r="AB17" i="3"/>
  <c r="HS17" i="3" s="1"/>
  <c r="Y17" i="3"/>
  <c r="V17" i="3"/>
  <c r="IC16" i="3"/>
  <c r="IA16" i="3"/>
  <c r="HZ16" i="3"/>
  <c r="HX16" i="3"/>
  <c r="HW16" i="3"/>
  <c r="HU16" i="3"/>
  <c r="HT16" i="3"/>
  <c r="HR16" i="3"/>
  <c r="HQ16" i="3"/>
  <c r="HP16" i="3"/>
  <c r="HO16" i="3"/>
  <c r="HN16" i="3"/>
  <c r="HL16" i="3"/>
  <c r="HI16" i="3"/>
  <c r="HF16" i="3"/>
  <c r="HC16" i="3"/>
  <c r="GZ16" i="3"/>
  <c r="GW16" i="3"/>
  <c r="GT16" i="3"/>
  <c r="GQ16" i="3"/>
  <c r="GN16" i="3"/>
  <c r="GK16" i="3"/>
  <c r="GH16" i="3"/>
  <c r="GE16" i="3"/>
  <c r="GB16" i="3"/>
  <c r="FY16" i="3"/>
  <c r="FV16" i="3"/>
  <c r="FS16" i="3"/>
  <c r="FP16" i="3"/>
  <c r="FM16" i="3"/>
  <c r="FJ16" i="3"/>
  <c r="FG16" i="3"/>
  <c r="FD16" i="3"/>
  <c r="FA16" i="3"/>
  <c r="EX16" i="3"/>
  <c r="EU16" i="3"/>
  <c r="ER16" i="3"/>
  <c r="EO16" i="3"/>
  <c r="EL16" i="3"/>
  <c r="EI16" i="3"/>
  <c r="EF16" i="3"/>
  <c r="EC16" i="3"/>
  <c r="DZ16" i="3"/>
  <c r="DW16" i="3"/>
  <c r="DT16" i="3"/>
  <c r="DQ16" i="3"/>
  <c r="DN16" i="3"/>
  <c r="DK16" i="3"/>
  <c r="DH16" i="3"/>
  <c r="DE16" i="3"/>
  <c r="DB16" i="3"/>
  <c r="CY16" i="3"/>
  <c r="CV16" i="3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F16" i="3"/>
  <c r="BC16" i="3"/>
  <c r="AZ16" i="3"/>
  <c r="AW16" i="3"/>
  <c r="AT16" i="3"/>
  <c r="AQ16" i="3"/>
  <c r="AN16" i="3"/>
  <c r="HM16" i="3" s="1"/>
  <c r="AK16" i="3"/>
  <c r="IB16" i="3" s="1"/>
  <c r="AH16" i="3"/>
  <c r="HY16" i="3" s="1"/>
  <c r="AE16" i="3"/>
  <c r="HV16" i="3" s="1"/>
  <c r="AB16" i="3"/>
  <c r="HS16" i="3" s="1"/>
  <c r="Y16" i="3"/>
  <c r="V16" i="3"/>
  <c r="IC15" i="3"/>
  <c r="IA15" i="3"/>
  <c r="HZ15" i="3"/>
  <c r="HZ30" i="3" s="1"/>
  <c r="HX15" i="3"/>
  <c r="HX30" i="3" s="1"/>
  <c r="HW15" i="3"/>
  <c r="HW30" i="3" s="1"/>
  <c r="HU15" i="3"/>
  <c r="HT15" i="3"/>
  <c r="HT30" i="3" s="1"/>
  <c r="HR15" i="3"/>
  <c r="HR30" i="3" s="1"/>
  <c r="HQ15" i="3"/>
  <c r="HQ30" i="3" s="1"/>
  <c r="HP15" i="3"/>
  <c r="HO15" i="3"/>
  <c r="HO30" i="3" s="1"/>
  <c r="HN15" i="3"/>
  <c r="HN30" i="3" s="1"/>
  <c r="HL15" i="3"/>
  <c r="HL30" i="3" s="1"/>
  <c r="HI15" i="3"/>
  <c r="HI30" i="3" s="1"/>
  <c r="HF15" i="3"/>
  <c r="HC15" i="3"/>
  <c r="HC30" i="3" s="1"/>
  <c r="GZ15" i="3"/>
  <c r="GZ30" i="3" s="1"/>
  <c r="GW15" i="3"/>
  <c r="GT15" i="3"/>
  <c r="GQ15" i="3"/>
  <c r="GQ30" i="3" s="1"/>
  <c r="GN15" i="3"/>
  <c r="GN30" i="3" s="1"/>
  <c r="GK15" i="3"/>
  <c r="GH15" i="3"/>
  <c r="GE15" i="3"/>
  <c r="GE30" i="3" s="1"/>
  <c r="GB15" i="3"/>
  <c r="GB30" i="3" s="1"/>
  <c r="FY15" i="3"/>
  <c r="FY30" i="3" s="1"/>
  <c r="FV15" i="3"/>
  <c r="FS15" i="3"/>
  <c r="FS30" i="3" s="1"/>
  <c r="FP15" i="3"/>
  <c r="FP30" i="3" s="1"/>
  <c r="FM15" i="3"/>
  <c r="FJ15" i="3"/>
  <c r="FG15" i="3"/>
  <c r="FG30" i="3" s="1"/>
  <c r="FD15" i="3"/>
  <c r="FD30" i="3" s="1"/>
  <c r="FA15" i="3"/>
  <c r="EX15" i="3"/>
  <c r="EU15" i="3"/>
  <c r="EU30" i="3" s="1"/>
  <c r="ER15" i="3"/>
  <c r="ER30" i="3" s="1"/>
  <c r="EO15" i="3"/>
  <c r="EO30" i="3" s="1"/>
  <c r="EL15" i="3"/>
  <c r="EI15" i="3"/>
  <c r="EF15" i="3"/>
  <c r="EF30" i="3" s="1"/>
  <c r="EC15" i="3"/>
  <c r="DZ15" i="3"/>
  <c r="DW15" i="3"/>
  <c r="DW30" i="3" s="1"/>
  <c r="DT15" i="3"/>
  <c r="DT30" i="3" s="1"/>
  <c r="DQ15" i="3"/>
  <c r="DN15" i="3"/>
  <c r="DK15" i="3"/>
  <c r="DK30" i="3" s="1"/>
  <c r="DH15" i="3"/>
  <c r="DH30" i="3" s="1"/>
  <c r="DE15" i="3"/>
  <c r="DE30" i="3" s="1"/>
  <c r="DB15" i="3"/>
  <c r="CY15" i="3"/>
  <c r="CY30" i="3" s="1"/>
  <c r="CV15" i="3"/>
  <c r="CV30" i="3" s="1"/>
  <c r="CS15" i="3"/>
  <c r="CP15" i="3"/>
  <c r="CM15" i="3"/>
  <c r="CM30" i="3" s="1"/>
  <c r="CJ15" i="3"/>
  <c r="CJ30" i="3" s="1"/>
  <c r="CG15" i="3"/>
  <c r="CD15" i="3"/>
  <c r="CA15" i="3"/>
  <c r="CA30" i="3" s="1"/>
  <c r="BX15" i="3"/>
  <c r="BX30" i="3" s="1"/>
  <c r="BU15" i="3"/>
  <c r="BU30" i="3" s="1"/>
  <c r="BR15" i="3"/>
  <c r="BO15" i="3"/>
  <c r="BO30" i="3" s="1"/>
  <c r="BL15" i="3"/>
  <c r="BL30" i="3" s="1"/>
  <c r="BI15" i="3"/>
  <c r="BF15" i="3"/>
  <c r="BC15" i="3"/>
  <c r="BC30" i="3" s="1"/>
  <c r="AZ15" i="3"/>
  <c r="AZ30" i="3" s="1"/>
  <c r="AW15" i="3"/>
  <c r="AT15" i="3"/>
  <c r="AQ15" i="3"/>
  <c r="AQ30" i="3" s="1"/>
  <c r="AN15" i="3"/>
  <c r="AN30" i="3" s="1"/>
  <c r="AK15" i="3"/>
  <c r="IB15" i="3" s="1"/>
  <c r="AH15" i="3"/>
  <c r="HY15" i="3" s="1"/>
  <c r="HY30" i="3" s="1"/>
  <c r="AE15" i="3"/>
  <c r="AE30" i="3" s="1"/>
  <c r="AB15" i="3"/>
  <c r="HS15" i="3" s="1"/>
  <c r="Y15" i="3"/>
  <c r="V15" i="3"/>
  <c r="HP30" i="2"/>
  <c r="HN30" i="2"/>
  <c r="HM30" i="2"/>
  <c r="HK30" i="2"/>
  <c r="HJ30" i="2"/>
  <c r="HH30" i="2"/>
  <c r="HG30" i="2"/>
  <c r="HE30" i="2"/>
  <c r="HD30" i="2"/>
  <c r="HB30" i="2"/>
  <c r="HA30" i="2"/>
  <c r="GY30" i="2"/>
  <c r="GX30" i="2"/>
  <c r="GV30" i="2"/>
  <c r="GU30" i="2"/>
  <c r="GS30" i="2"/>
  <c r="GR30" i="2"/>
  <c r="GP30" i="2"/>
  <c r="GO30" i="2"/>
  <c r="GM30" i="2"/>
  <c r="GL30" i="2"/>
  <c r="GJ30" i="2"/>
  <c r="GI30" i="2"/>
  <c r="GG30" i="2"/>
  <c r="GF30" i="2"/>
  <c r="GD30" i="2"/>
  <c r="GC30" i="2"/>
  <c r="GA30" i="2"/>
  <c r="FZ30" i="2"/>
  <c r="FX30" i="2"/>
  <c r="FW30" i="2"/>
  <c r="FU30" i="2"/>
  <c r="FT30" i="2"/>
  <c r="FR30" i="2"/>
  <c r="FQ30" i="2"/>
  <c r="FO30" i="2"/>
  <c r="FN30" i="2"/>
  <c r="FL30" i="2"/>
  <c r="FK30" i="2"/>
  <c r="FI30" i="2"/>
  <c r="FH30" i="2"/>
  <c r="FF30" i="2"/>
  <c r="FE30" i="2"/>
  <c r="FC30" i="2"/>
  <c r="FB30" i="2"/>
  <c r="EZ30" i="2"/>
  <c r="EY30" i="2"/>
  <c r="EW30" i="2"/>
  <c r="EV30" i="2"/>
  <c r="ET30" i="2"/>
  <c r="ES30" i="2"/>
  <c r="EQ30" i="2"/>
  <c r="EP30" i="2"/>
  <c r="EN30" i="2"/>
  <c r="EM30" i="2"/>
  <c r="EK30" i="2"/>
  <c r="EJ30" i="2"/>
  <c r="EH30" i="2"/>
  <c r="EG30" i="2"/>
  <c r="EE30" i="2"/>
  <c r="ED30" i="2"/>
  <c r="EB30" i="2"/>
  <c r="EA30" i="2"/>
  <c r="DY30" i="2"/>
  <c r="DX30" i="2"/>
  <c r="DV30" i="2"/>
  <c r="DU30" i="2"/>
  <c r="DS30" i="2"/>
  <c r="DR30" i="2"/>
  <c r="DP30" i="2"/>
  <c r="DO30" i="2"/>
  <c r="DM30" i="2"/>
  <c r="DL30" i="2"/>
  <c r="DJ30" i="2"/>
  <c r="DI30" i="2"/>
  <c r="DG30" i="2"/>
  <c r="DF30" i="2"/>
  <c r="DD30" i="2"/>
  <c r="DC30" i="2"/>
  <c r="DA30" i="2"/>
  <c r="CZ30" i="2"/>
  <c r="CX30" i="2"/>
  <c r="CW30" i="2"/>
  <c r="CU30" i="2"/>
  <c r="CT30" i="2"/>
  <c r="CR30" i="2"/>
  <c r="CQ30" i="2"/>
  <c r="CO30" i="2"/>
  <c r="CN30" i="2"/>
  <c r="CL30" i="2"/>
  <c r="CK30" i="2"/>
  <c r="CI30" i="2"/>
  <c r="CH30" i="2"/>
  <c r="CF30" i="2"/>
  <c r="CE30" i="2"/>
  <c r="CC30" i="2"/>
  <c r="CB30" i="2"/>
  <c r="BZ30" i="2"/>
  <c r="BY30" i="2"/>
  <c r="BW30" i="2"/>
  <c r="BV30" i="2"/>
  <c r="BT30" i="2"/>
  <c r="BS30" i="2"/>
  <c r="BQ30" i="2"/>
  <c r="BP30" i="2"/>
  <c r="BN30" i="2"/>
  <c r="BM30" i="2"/>
  <c r="BK30" i="2"/>
  <c r="BJ30" i="2"/>
  <c r="BH30" i="2"/>
  <c r="BG30" i="2"/>
  <c r="BE30" i="2"/>
  <c r="BD30" i="2"/>
  <c r="BB30" i="2"/>
  <c r="BA30" i="2"/>
  <c r="AY30" i="2"/>
  <c r="AX30" i="2"/>
  <c r="AV30" i="2"/>
  <c r="AU30" i="2"/>
  <c r="AS30" i="2"/>
  <c r="AR30" i="2"/>
  <c r="AP30" i="2"/>
  <c r="AO30" i="2"/>
  <c r="AM30" i="2"/>
  <c r="AL30" i="2"/>
  <c r="AJ30" i="2"/>
  <c r="AI30" i="2"/>
  <c r="AG30" i="2"/>
  <c r="AF30" i="2"/>
  <c r="AD30" i="2"/>
  <c r="AC30" i="2"/>
  <c r="AA30" i="2"/>
  <c r="Z30" i="2"/>
  <c r="X30" i="2"/>
  <c r="W30" i="2"/>
  <c r="U30" i="2"/>
  <c r="T30" i="2"/>
  <c r="R30" i="2"/>
  <c r="Q30" i="2"/>
  <c r="O30" i="2"/>
  <c r="N30" i="2"/>
  <c r="L30" i="2"/>
  <c r="K30" i="2"/>
  <c r="I30" i="2"/>
  <c r="H30" i="2"/>
  <c r="F30" i="2"/>
  <c r="E30" i="2"/>
  <c r="C30" i="2"/>
  <c r="IK29" i="2"/>
  <c r="IJ29" i="2"/>
  <c r="II29" i="2"/>
  <c r="IH29" i="2"/>
  <c r="IG29" i="2"/>
  <c r="IF29" i="2"/>
  <c r="IE29" i="2"/>
  <c r="ID29" i="2"/>
  <c r="IC29" i="2"/>
  <c r="IB29" i="2"/>
  <c r="IA29" i="2"/>
  <c r="HZ29" i="2"/>
  <c r="HY29" i="2"/>
  <c r="HX29" i="2"/>
  <c r="HW29" i="2"/>
  <c r="HV29" i="2"/>
  <c r="HU29" i="2"/>
  <c r="HT29" i="2"/>
  <c r="HS29" i="2"/>
  <c r="HR29" i="2"/>
  <c r="HQ29" i="2"/>
  <c r="IK28" i="2"/>
  <c r="IJ28" i="2"/>
  <c r="II28" i="2"/>
  <c r="IH28" i="2"/>
  <c r="IG28" i="2"/>
  <c r="IF28" i="2"/>
  <c r="IE28" i="2"/>
  <c r="IC28" i="2"/>
  <c r="IB28" i="2"/>
  <c r="IA28" i="2"/>
  <c r="HZ28" i="2"/>
  <c r="HY28" i="2"/>
  <c r="HW28" i="2"/>
  <c r="HV28" i="2"/>
  <c r="HU28" i="2"/>
  <c r="HT28" i="2"/>
  <c r="HS28" i="2"/>
  <c r="HQ28" i="2"/>
  <c r="GZ28" i="2"/>
  <c r="GW28" i="2"/>
  <c r="GE28" i="2"/>
  <c r="GB28" i="2"/>
  <c r="FJ28" i="2"/>
  <c r="FG28" i="2"/>
  <c r="EO28" i="2"/>
  <c r="EL28" i="2"/>
  <c r="DT28" i="2"/>
  <c r="DQ28" i="2"/>
  <c r="CY28" i="2"/>
  <c r="CV28" i="2"/>
  <c r="CD28" i="2"/>
  <c r="CA28" i="2"/>
  <c r="BI28" i="2"/>
  <c r="BF28" i="2"/>
  <c r="AN28" i="2"/>
  <c r="AK28" i="2"/>
  <c r="S28" i="2"/>
  <c r="P28" i="2"/>
  <c r="ID28" i="2" s="1"/>
  <c r="J28" i="2"/>
  <c r="HR28" i="2" s="1"/>
  <c r="IK27" i="2"/>
  <c r="II27" i="2"/>
  <c r="IJ27" i="2" s="1"/>
  <c r="IH27" i="2"/>
  <c r="IG27" i="2"/>
  <c r="IF27" i="2"/>
  <c r="IE27" i="2"/>
  <c r="IC27" i="2"/>
  <c r="ID27" i="2" s="1"/>
  <c r="IB27" i="2"/>
  <c r="HZ27" i="2"/>
  <c r="IA27" i="2" s="1"/>
  <c r="HY27" i="2"/>
  <c r="HW27" i="2"/>
  <c r="HX27" i="2" s="1"/>
  <c r="HV27" i="2"/>
  <c r="HU27" i="2"/>
  <c r="HT27" i="2"/>
  <c r="HS27" i="2"/>
  <c r="HQ27" i="2"/>
  <c r="HR27" i="2" s="1"/>
  <c r="HO27" i="2"/>
  <c r="HL27" i="2"/>
  <c r="HI27" i="2"/>
  <c r="HF27" i="2"/>
  <c r="HC27" i="2"/>
  <c r="GZ27" i="2"/>
  <c r="GW27" i="2"/>
  <c r="GT27" i="2"/>
  <c r="GQ27" i="2"/>
  <c r="GN27" i="2"/>
  <c r="GK27" i="2"/>
  <c r="GH27" i="2"/>
  <c r="GE27" i="2"/>
  <c r="GB27" i="2"/>
  <c r="FY27" i="2"/>
  <c r="FV27" i="2"/>
  <c r="FS27" i="2"/>
  <c r="FP27" i="2"/>
  <c r="FM27" i="2"/>
  <c r="FJ27" i="2"/>
  <c r="FG27" i="2"/>
  <c r="FD27" i="2"/>
  <c r="FA27" i="2"/>
  <c r="EX27" i="2"/>
  <c r="EU27" i="2"/>
  <c r="ER27" i="2"/>
  <c r="EO27" i="2"/>
  <c r="EL27" i="2"/>
  <c r="EI27" i="2"/>
  <c r="EF27" i="2"/>
  <c r="EC27" i="2"/>
  <c r="DZ27" i="2"/>
  <c r="DW27" i="2"/>
  <c r="DT27" i="2"/>
  <c r="DQ27" i="2"/>
  <c r="DN27" i="2"/>
  <c r="DK27" i="2"/>
  <c r="DH27" i="2"/>
  <c r="DE27" i="2"/>
  <c r="DB27" i="2"/>
  <c r="CY27" i="2"/>
  <c r="CV27" i="2"/>
  <c r="CS27" i="2"/>
  <c r="CP27" i="2"/>
  <c r="CM27" i="2"/>
  <c r="CJ27" i="2"/>
  <c r="CG27" i="2"/>
  <c r="CD27" i="2"/>
  <c r="CA27" i="2"/>
  <c r="BX27" i="2"/>
  <c r="BU27" i="2"/>
  <c r="BR27" i="2"/>
  <c r="BO27" i="2"/>
  <c r="BL27" i="2"/>
  <c r="BI27" i="2"/>
  <c r="BF27" i="2"/>
  <c r="BC27" i="2"/>
  <c r="AZ27" i="2"/>
  <c r="AW27" i="2"/>
  <c r="AT27" i="2"/>
  <c r="AQ27" i="2"/>
  <c r="AN27" i="2"/>
  <c r="AK27" i="2"/>
  <c r="AH27" i="2"/>
  <c r="AE27" i="2"/>
  <c r="AB27" i="2"/>
  <c r="Y27" i="2"/>
  <c r="V27" i="2"/>
  <c r="S27" i="2"/>
  <c r="P27" i="2"/>
  <c r="M27" i="2"/>
  <c r="J27" i="2"/>
  <c r="G27" i="2"/>
  <c r="D27" i="2"/>
  <c r="IK26" i="2"/>
  <c r="IJ26" i="2"/>
  <c r="II26" i="2"/>
  <c r="IH26" i="2"/>
  <c r="IF26" i="2"/>
  <c r="IG26" i="2" s="1"/>
  <c r="IE26" i="2"/>
  <c r="IC26" i="2"/>
  <c r="ID26" i="2" s="1"/>
  <c r="IB26" i="2"/>
  <c r="HZ26" i="2"/>
  <c r="IA26" i="2" s="1"/>
  <c r="HY26" i="2"/>
  <c r="HX26" i="2"/>
  <c r="HW26" i="2"/>
  <c r="HV26" i="2"/>
  <c r="HT26" i="2"/>
  <c r="HU26" i="2" s="1"/>
  <c r="HS26" i="2"/>
  <c r="HQ26" i="2"/>
  <c r="HR26" i="2" s="1"/>
  <c r="HO26" i="2"/>
  <c r="HL26" i="2"/>
  <c r="HI26" i="2"/>
  <c r="HF26" i="2"/>
  <c r="HC26" i="2"/>
  <c r="GZ26" i="2"/>
  <c r="GW26" i="2"/>
  <c r="GT26" i="2"/>
  <c r="GQ26" i="2"/>
  <c r="GN26" i="2"/>
  <c r="GK26" i="2"/>
  <c r="GH26" i="2"/>
  <c r="GE26" i="2"/>
  <c r="GB26" i="2"/>
  <c r="FY26" i="2"/>
  <c r="FV26" i="2"/>
  <c r="FS26" i="2"/>
  <c r="FS30" i="2" s="1"/>
  <c r="FP26" i="2"/>
  <c r="FM26" i="2"/>
  <c r="FJ26" i="2"/>
  <c r="FG26" i="2"/>
  <c r="FD26" i="2"/>
  <c r="FA26" i="2"/>
  <c r="EX26" i="2"/>
  <c r="EU26" i="2"/>
  <c r="ER26" i="2"/>
  <c r="EO26" i="2"/>
  <c r="EL26" i="2"/>
  <c r="EI26" i="2"/>
  <c r="EF26" i="2"/>
  <c r="EC26" i="2"/>
  <c r="DZ26" i="2"/>
  <c r="DW26" i="2"/>
  <c r="DW30" i="2" s="1"/>
  <c r="DT26" i="2"/>
  <c r="DQ26" i="2"/>
  <c r="DN26" i="2"/>
  <c r="DK26" i="2"/>
  <c r="DH26" i="2"/>
  <c r="DE26" i="2"/>
  <c r="DB26" i="2"/>
  <c r="CY26" i="2"/>
  <c r="CV26" i="2"/>
  <c r="CS26" i="2"/>
  <c r="CP26" i="2"/>
  <c r="CM26" i="2"/>
  <c r="CJ26" i="2"/>
  <c r="CG26" i="2"/>
  <c r="CD26" i="2"/>
  <c r="CA26" i="2"/>
  <c r="CA30" i="2" s="1"/>
  <c r="BX26" i="2"/>
  <c r="BU26" i="2"/>
  <c r="BR26" i="2"/>
  <c r="BO26" i="2"/>
  <c r="BL26" i="2"/>
  <c r="BI26" i="2"/>
  <c r="BF26" i="2"/>
  <c r="BC26" i="2"/>
  <c r="AZ26" i="2"/>
  <c r="AW26" i="2"/>
  <c r="AT26" i="2"/>
  <c r="AQ26" i="2"/>
  <c r="AN26" i="2"/>
  <c r="AK26" i="2"/>
  <c r="AH26" i="2"/>
  <c r="AE26" i="2"/>
  <c r="AE30" i="2" s="1"/>
  <c r="AB26" i="2"/>
  <c r="Y26" i="2"/>
  <c r="V26" i="2"/>
  <c r="S26" i="2"/>
  <c r="P26" i="2"/>
  <c r="M26" i="2"/>
  <c r="J26" i="2"/>
  <c r="G26" i="2"/>
  <c r="D26" i="2"/>
  <c r="IK25" i="2"/>
  <c r="II25" i="2"/>
  <c r="IJ25" i="2" s="1"/>
  <c r="IH25" i="2"/>
  <c r="IF25" i="2"/>
  <c r="IG25" i="2" s="1"/>
  <c r="IE25" i="2"/>
  <c r="IC25" i="2"/>
  <c r="ID25" i="2" s="1"/>
  <c r="IB25" i="2"/>
  <c r="IA25" i="2"/>
  <c r="HZ25" i="2"/>
  <c r="HY25" i="2"/>
  <c r="HW25" i="2"/>
  <c r="HX25" i="2" s="1"/>
  <c r="HV25" i="2"/>
  <c r="HT25" i="2"/>
  <c r="HU25" i="2" s="1"/>
  <c r="HS25" i="2"/>
  <c r="HQ25" i="2"/>
  <c r="HR25" i="2" s="1"/>
  <c r="HO25" i="2"/>
  <c r="HL25" i="2"/>
  <c r="HI25" i="2"/>
  <c r="HF25" i="2"/>
  <c r="HC25" i="2"/>
  <c r="GZ25" i="2"/>
  <c r="GW25" i="2"/>
  <c r="GT25" i="2"/>
  <c r="GQ25" i="2"/>
  <c r="GN25" i="2"/>
  <c r="GK25" i="2"/>
  <c r="GH25" i="2"/>
  <c r="GE25" i="2"/>
  <c r="GB25" i="2"/>
  <c r="FY25" i="2"/>
  <c r="FV25" i="2"/>
  <c r="FS25" i="2"/>
  <c r="FP25" i="2"/>
  <c r="FM25" i="2"/>
  <c r="FJ25" i="2"/>
  <c r="FG25" i="2"/>
  <c r="FD25" i="2"/>
  <c r="FA25" i="2"/>
  <c r="EX25" i="2"/>
  <c r="EU25" i="2"/>
  <c r="ER25" i="2"/>
  <c r="EO25" i="2"/>
  <c r="EL25" i="2"/>
  <c r="EI25" i="2"/>
  <c r="EF25" i="2"/>
  <c r="EC25" i="2"/>
  <c r="DZ25" i="2"/>
  <c r="DW25" i="2"/>
  <c r="DT25" i="2"/>
  <c r="DQ25" i="2"/>
  <c r="DN25" i="2"/>
  <c r="DK25" i="2"/>
  <c r="DH25" i="2"/>
  <c r="DE25" i="2"/>
  <c r="DB25" i="2"/>
  <c r="CY25" i="2"/>
  <c r="CV25" i="2"/>
  <c r="CS25" i="2"/>
  <c r="CP25" i="2"/>
  <c r="CM25" i="2"/>
  <c r="CJ25" i="2"/>
  <c r="CG25" i="2"/>
  <c r="CD25" i="2"/>
  <c r="CA25" i="2"/>
  <c r="BX25" i="2"/>
  <c r="BU25" i="2"/>
  <c r="BR25" i="2"/>
  <c r="BO25" i="2"/>
  <c r="BL25" i="2"/>
  <c r="BI25" i="2"/>
  <c r="BF25" i="2"/>
  <c r="BC25" i="2"/>
  <c r="AZ25" i="2"/>
  <c r="AW25" i="2"/>
  <c r="AT25" i="2"/>
  <c r="AQ25" i="2"/>
  <c r="AN25" i="2"/>
  <c r="AK25" i="2"/>
  <c r="AH25" i="2"/>
  <c r="AE25" i="2"/>
  <c r="AB25" i="2"/>
  <c r="Y25" i="2"/>
  <c r="V25" i="2"/>
  <c r="S25" i="2"/>
  <c r="P25" i="2"/>
  <c r="M25" i="2"/>
  <c r="J25" i="2"/>
  <c r="G25" i="2"/>
  <c r="D25" i="2"/>
  <c r="IK24" i="2"/>
  <c r="II24" i="2"/>
  <c r="IJ24" i="2" s="1"/>
  <c r="IH24" i="2"/>
  <c r="IF24" i="2"/>
  <c r="IG24" i="2" s="1"/>
  <c r="IE24" i="2"/>
  <c r="ID24" i="2"/>
  <c r="IC24" i="2"/>
  <c r="IB24" i="2"/>
  <c r="HZ24" i="2"/>
  <c r="IA24" i="2" s="1"/>
  <c r="HY24" i="2"/>
  <c r="HW24" i="2"/>
  <c r="HX24" i="2" s="1"/>
  <c r="HV24" i="2"/>
  <c r="HT24" i="2"/>
  <c r="HU24" i="2" s="1"/>
  <c r="HS24" i="2"/>
  <c r="HR24" i="2"/>
  <c r="HQ24" i="2"/>
  <c r="HO24" i="2"/>
  <c r="HL24" i="2"/>
  <c r="HI24" i="2"/>
  <c r="HF24" i="2"/>
  <c r="HC24" i="2"/>
  <c r="GZ24" i="2"/>
  <c r="GW24" i="2"/>
  <c r="GT24" i="2"/>
  <c r="GQ24" i="2"/>
  <c r="GN24" i="2"/>
  <c r="GK24" i="2"/>
  <c r="GH24" i="2"/>
  <c r="GE24" i="2"/>
  <c r="GB24" i="2"/>
  <c r="FY24" i="2"/>
  <c r="FV24" i="2"/>
  <c r="FS24" i="2"/>
  <c r="FP24" i="2"/>
  <c r="FM24" i="2"/>
  <c r="FJ24" i="2"/>
  <c r="FG24" i="2"/>
  <c r="FD24" i="2"/>
  <c r="FA24" i="2"/>
  <c r="EX24" i="2"/>
  <c r="EU24" i="2"/>
  <c r="ER24" i="2"/>
  <c r="EO24" i="2"/>
  <c r="EL24" i="2"/>
  <c r="EI24" i="2"/>
  <c r="EF24" i="2"/>
  <c r="EC24" i="2"/>
  <c r="DZ24" i="2"/>
  <c r="DW24" i="2"/>
  <c r="DT24" i="2"/>
  <c r="DQ24" i="2"/>
  <c r="DN24" i="2"/>
  <c r="DK24" i="2"/>
  <c r="DH24" i="2"/>
  <c r="DE24" i="2"/>
  <c r="DB24" i="2"/>
  <c r="CY24" i="2"/>
  <c r="CV24" i="2"/>
  <c r="CS24" i="2"/>
  <c r="CP24" i="2"/>
  <c r="CM24" i="2"/>
  <c r="CJ24" i="2"/>
  <c r="CG24" i="2"/>
  <c r="CD24" i="2"/>
  <c r="CA24" i="2"/>
  <c r="BX24" i="2"/>
  <c r="BU24" i="2"/>
  <c r="BR24" i="2"/>
  <c r="BO24" i="2"/>
  <c r="BL24" i="2"/>
  <c r="BI24" i="2"/>
  <c r="BF24" i="2"/>
  <c r="BC24" i="2"/>
  <c r="AZ24" i="2"/>
  <c r="AW24" i="2"/>
  <c r="AT24" i="2"/>
  <c r="AQ24" i="2"/>
  <c r="AN24" i="2"/>
  <c r="AK24" i="2"/>
  <c r="AH24" i="2"/>
  <c r="AE24" i="2"/>
  <c r="AB24" i="2"/>
  <c r="Y24" i="2"/>
  <c r="V24" i="2"/>
  <c r="S24" i="2"/>
  <c r="P24" i="2"/>
  <c r="M24" i="2"/>
  <c r="J24" i="2"/>
  <c r="G24" i="2"/>
  <c r="D24" i="2"/>
  <c r="IK23" i="2"/>
  <c r="II23" i="2"/>
  <c r="IJ23" i="2" s="1"/>
  <c r="IH23" i="2"/>
  <c r="IG23" i="2"/>
  <c r="IF23" i="2"/>
  <c r="IE23" i="2"/>
  <c r="IC23" i="2"/>
  <c r="ID23" i="2" s="1"/>
  <c r="IB23" i="2"/>
  <c r="HZ23" i="2"/>
  <c r="IA23" i="2" s="1"/>
  <c r="HY23" i="2"/>
  <c r="HW23" i="2"/>
  <c r="HX23" i="2" s="1"/>
  <c r="HV23" i="2"/>
  <c r="HU23" i="2"/>
  <c r="HT23" i="2"/>
  <c r="HS23" i="2"/>
  <c r="HQ23" i="2"/>
  <c r="HR23" i="2" s="1"/>
  <c r="HO23" i="2"/>
  <c r="HL23" i="2"/>
  <c r="HI23" i="2"/>
  <c r="HF23" i="2"/>
  <c r="HC23" i="2"/>
  <c r="GZ23" i="2"/>
  <c r="GW23" i="2"/>
  <c r="GT23" i="2"/>
  <c r="GQ23" i="2"/>
  <c r="GN23" i="2"/>
  <c r="GK23" i="2"/>
  <c r="GH23" i="2"/>
  <c r="GE23" i="2"/>
  <c r="GB23" i="2"/>
  <c r="FY23" i="2"/>
  <c r="FV23" i="2"/>
  <c r="FS23" i="2"/>
  <c r="FP23" i="2"/>
  <c r="FM23" i="2"/>
  <c r="FJ23" i="2"/>
  <c r="FG23" i="2"/>
  <c r="FD23" i="2"/>
  <c r="FA23" i="2"/>
  <c r="EX23" i="2"/>
  <c r="EU23" i="2"/>
  <c r="ER23" i="2"/>
  <c r="EO23" i="2"/>
  <c r="EL23" i="2"/>
  <c r="EI23" i="2"/>
  <c r="EF23" i="2"/>
  <c r="EC23" i="2"/>
  <c r="DZ23" i="2"/>
  <c r="DW23" i="2"/>
  <c r="DT23" i="2"/>
  <c r="DQ23" i="2"/>
  <c r="DN23" i="2"/>
  <c r="DK23" i="2"/>
  <c r="DH23" i="2"/>
  <c r="DE23" i="2"/>
  <c r="DB23" i="2"/>
  <c r="CY23" i="2"/>
  <c r="CV23" i="2"/>
  <c r="CS23" i="2"/>
  <c r="CP23" i="2"/>
  <c r="CM23" i="2"/>
  <c r="CJ23" i="2"/>
  <c r="CG23" i="2"/>
  <c r="CD23" i="2"/>
  <c r="CA23" i="2"/>
  <c r="BX23" i="2"/>
  <c r="BU23" i="2"/>
  <c r="BR23" i="2"/>
  <c r="BO23" i="2"/>
  <c r="BL23" i="2"/>
  <c r="BI23" i="2"/>
  <c r="BF23" i="2"/>
  <c r="BC23" i="2"/>
  <c r="AZ23" i="2"/>
  <c r="AW23" i="2"/>
  <c r="AT23" i="2"/>
  <c r="AQ23" i="2"/>
  <c r="AN23" i="2"/>
  <c r="AK23" i="2"/>
  <c r="AH23" i="2"/>
  <c r="AE23" i="2"/>
  <c r="AB23" i="2"/>
  <c r="Y23" i="2"/>
  <c r="V23" i="2"/>
  <c r="S23" i="2"/>
  <c r="P23" i="2"/>
  <c r="M23" i="2"/>
  <c r="J23" i="2"/>
  <c r="G23" i="2"/>
  <c r="D23" i="2"/>
  <c r="IK22" i="2"/>
  <c r="IJ22" i="2"/>
  <c r="II22" i="2"/>
  <c r="IH22" i="2"/>
  <c r="IF22" i="2"/>
  <c r="IG22" i="2" s="1"/>
  <c r="IE22" i="2"/>
  <c r="IC22" i="2"/>
  <c r="ID22" i="2" s="1"/>
  <c r="IB22" i="2"/>
  <c r="HZ22" i="2"/>
  <c r="IA22" i="2" s="1"/>
  <c r="HY22" i="2"/>
  <c r="HX22" i="2"/>
  <c r="HW22" i="2"/>
  <c r="HV22" i="2"/>
  <c r="HT22" i="2"/>
  <c r="HU22" i="2" s="1"/>
  <c r="HS22" i="2"/>
  <c r="HQ22" i="2"/>
  <c r="HR22" i="2" s="1"/>
  <c r="HO22" i="2"/>
  <c r="HL22" i="2"/>
  <c r="HI22" i="2"/>
  <c r="HF22" i="2"/>
  <c r="HC22" i="2"/>
  <c r="GZ22" i="2"/>
  <c r="GW22" i="2"/>
  <c r="GT22" i="2"/>
  <c r="GQ22" i="2"/>
  <c r="GN22" i="2"/>
  <c r="GK22" i="2"/>
  <c r="GH22" i="2"/>
  <c r="GE22" i="2"/>
  <c r="GE30" i="2" s="1"/>
  <c r="GB22" i="2"/>
  <c r="FY22" i="2"/>
  <c r="FV22" i="2"/>
  <c r="FS22" i="2"/>
  <c r="FP22" i="2"/>
  <c r="FM22" i="2"/>
  <c r="FJ22" i="2"/>
  <c r="FG22" i="2"/>
  <c r="FD22" i="2"/>
  <c r="FA22" i="2"/>
  <c r="EX22" i="2"/>
  <c r="EU22" i="2"/>
  <c r="ER22" i="2"/>
  <c r="EO22" i="2"/>
  <c r="EL22" i="2"/>
  <c r="EI22" i="2"/>
  <c r="EI30" i="2" s="1"/>
  <c r="EF22" i="2"/>
  <c r="EC22" i="2"/>
  <c r="DZ22" i="2"/>
  <c r="DW22" i="2"/>
  <c r="DT22" i="2"/>
  <c r="DQ22" i="2"/>
  <c r="DN22" i="2"/>
  <c r="DK22" i="2"/>
  <c r="DH22" i="2"/>
  <c r="DE22" i="2"/>
  <c r="DB22" i="2"/>
  <c r="CY22" i="2"/>
  <c r="CV22" i="2"/>
  <c r="CS22" i="2"/>
  <c r="CP22" i="2"/>
  <c r="CM22" i="2"/>
  <c r="CM30" i="2" s="1"/>
  <c r="CJ22" i="2"/>
  <c r="CG22" i="2"/>
  <c r="CD22" i="2"/>
  <c r="CA22" i="2"/>
  <c r="BX22" i="2"/>
  <c r="BU22" i="2"/>
  <c r="BR22" i="2"/>
  <c r="BO22" i="2"/>
  <c r="BL22" i="2"/>
  <c r="BI22" i="2"/>
  <c r="BF22" i="2"/>
  <c r="BC22" i="2"/>
  <c r="AZ22" i="2"/>
  <c r="AW22" i="2"/>
  <c r="AT22" i="2"/>
  <c r="AQ22" i="2"/>
  <c r="AQ30" i="2" s="1"/>
  <c r="AN22" i="2"/>
  <c r="AK22" i="2"/>
  <c r="AH22" i="2"/>
  <c r="AE22" i="2"/>
  <c r="AB22" i="2"/>
  <c r="Y22" i="2"/>
  <c r="V22" i="2"/>
  <c r="S22" i="2"/>
  <c r="P22" i="2"/>
  <c r="M22" i="2"/>
  <c r="J22" i="2"/>
  <c r="G22" i="2"/>
  <c r="D22" i="2"/>
  <c r="IK21" i="2"/>
  <c r="II21" i="2"/>
  <c r="IJ21" i="2" s="1"/>
  <c r="IH21" i="2"/>
  <c r="IF21" i="2"/>
  <c r="IG21" i="2" s="1"/>
  <c r="IE21" i="2"/>
  <c r="IC21" i="2"/>
  <c r="ID21" i="2" s="1"/>
  <c r="IB21" i="2"/>
  <c r="IA21" i="2"/>
  <c r="HZ21" i="2"/>
  <c r="HY21" i="2"/>
  <c r="HW21" i="2"/>
  <c r="HX21" i="2" s="1"/>
  <c r="HV21" i="2"/>
  <c r="HT21" i="2"/>
  <c r="HU21" i="2" s="1"/>
  <c r="HS21" i="2"/>
  <c r="HQ21" i="2"/>
  <c r="HR21" i="2" s="1"/>
  <c r="HO21" i="2"/>
  <c r="HL21" i="2"/>
  <c r="HI21" i="2"/>
  <c r="HF21" i="2"/>
  <c r="HC21" i="2"/>
  <c r="GZ21" i="2"/>
  <c r="GW21" i="2"/>
  <c r="GT21" i="2"/>
  <c r="GQ21" i="2"/>
  <c r="GN21" i="2"/>
  <c r="GK21" i="2"/>
  <c r="GH21" i="2"/>
  <c r="GE21" i="2"/>
  <c r="GB21" i="2"/>
  <c r="FY21" i="2"/>
  <c r="FV21" i="2"/>
  <c r="FS21" i="2"/>
  <c r="FP21" i="2"/>
  <c r="FM21" i="2"/>
  <c r="FJ21" i="2"/>
  <c r="FG21" i="2"/>
  <c r="FD21" i="2"/>
  <c r="FA21" i="2"/>
  <c r="EX21" i="2"/>
  <c r="EU21" i="2"/>
  <c r="ER21" i="2"/>
  <c r="EO21" i="2"/>
  <c r="EL21" i="2"/>
  <c r="EI21" i="2"/>
  <c r="EF21" i="2"/>
  <c r="EC21" i="2"/>
  <c r="DZ21" i="2"/>
  <c r="DW21" i="2"/>
  <c r="DT21" i="2"/>
  <c r="DQ21" i="2"/>
  <c r="DN21" i="2"/>
  <c r="DK21" i="2"/>
  <c r="DH21" i="2"/>
  <c r="DE21" i="2"/>
  <c r="DB21" i="2"/>
  <c r="CY21" i="2"/>
  <c r="CV21" i="2"/>
  <c r="CS21" i="2"/>
  <c r="CP21" i="2"/>
  <c r="CM21" i="2"/>
  <c r="CJ21" i="2"/>
  <c r="CG21" i="2"/>
  <c r="CD21" i="2"/>
  <c r="CA21" i="2"/>
  <c r="BX21" i="2"/>
  <c r="BU21" i="2"/>
  <c r="BR21" i="2"/>
  <c r="BO21" i="2"/>
  <c r="BL21" i="2"/>
  <c r="BI21" i="2"/>
  <c r="BF21" i="2"/>
  <c r="BC21" i="2"/>
  <c r="AZ21" i="2"/>
  <c r="AW21" i="2"/>
  <c r="AT21" i="2"/>
  <c r="AQ21" i="2"/>
  <c r="AN21" i="2"/>
  <c r="AK21" i="2"/>
  <c r="AH21" i="2"/>
  <c r="AE21" i="2"/>
  <c r="AB21" i="2"/>
  <c r="Y21" i="2"/>
  <c r="V21" i="2"/>
  <c r="S21" i="2"/>
  <c r="P21" i="2"/>
  <c r="M21" i="2"/>
  <c r="J21" i="2"/>
  <c r="G21" i="2"/>
  <c r="D21" i="2"/>
  <c r="IK20" i="2"/>
  <c r="II20" i="2"/>
  <c r="IJ20" i="2" s="1"/>
  <c r="IH20" i="2"/>
  <c r="IF20" i="2"/>
  <c r="IG20" i="2" s="1"/>
  <c r="IE20" i="2"/>
  <c r="ID20" i="2"/>
  <c r="IC20" i="2"/>
  <c r="IB20" i="2"/>
  <c r="HZ20" i="2"/>
  <c r="IA20" i="2" s="1"/>
  <c r="HY20" i="2"/>
  <c r="HW20" i="2"/>
  <c r="HX20" i="2" s="1"/>
  <c r="HV20" i="2"/>
  <c r="HT20" i="2"/>
  <c r="HU20" i="2" s="1"/>
  <c r="HS20" i="2"/>
  <c r="HR20" i="2"/>
  <c r="HQ20" i="2"/>
  <c r="HO20" i="2"/>
  <c r="HL20" i="2"/>
  <c r="HI20" i="2"/>
  <c r="HF20" i="2"/>
  <c r="HC20" i="2"/>
  <c r="GZ20" i="2"/>
  <c r="GW20" i="2"/>
  <c r="GT20" i="2"/>
  <c r="GQ20" i="2"/>
  <c r="GN20" i="2"/>
  <c r="GK20" i="2"/>
  <c r="GH20" i="2"/>
  <c r="GE20" i="2"/>
  <c r="GB20" i="2"/>
  <c r="FY20" i="2"/>
  <c r="FV20" i="2"/>
  <c r="FS20" i="2"/>
  <c r="FP20" i="2"/>
  <c r="FM20" i="2"/>
  <c r="FJ20" i="2"/>
  <c r="FG20" i="2"/>
  <c r="FD20" i="2"/>
  <c r="FA20" i="2"/>
  <c r="EX20" i="2"/>
  <c r="EU20" i="2"/>
  <c r="ER20" i="2"/>
  <c r="EO20" i="2"/>
  <c r="EL20" i="2"/>
  <c r="EI20" i="2"/>
  <c r="EF20" i="2"/>
  <c r="EC20" i="2"/>
  <c r="DZ20" i="2"/>
  <c r="DW20" i="2"/>
  <c r="DT20" i="2"/>
  <c r="DQ20" i="2"/>
  <c r="DN20" i="2"/>
  <c r="DK20" i="2"/>
  <c r="DH20" i="2"/>
  <c r="DE20" i="2"/>
  <c r="DB20" i="2"/>
  <c r="CY20" i="2"/>
  <c r="CV20" i="2"/>
  <c r="CS20" i="2"/>
  <c r="CP20" i="2"/>
  <c r="CM20" i="2"/>
  <c r="CJ20" i="2"/>
  <c r="CG20" i="2"/>
  <c r="CD20" i="2"/>
  <c r="CA20" i="2"/>
  <c r="BX20" i="2"/>
  <c r="BU20" i="2"/>
  <c r="BR20" i="2"/>
  <c r="BO20" i="2"/>
  <c r="BL20" i="2"/>
  <c r="BI20" i="2"/>
  <c r="BF20" i="2"/>
  <c r="BC20" i="2"/>
  <c r="AZ20" i="2"/>
  <c r="AW20" i="2"/>
  <c r="AT20" i="2"/>
  <c r="AQ20" i="2"/>
  <c r="AN20" i="2"/>
  <c r="AK20" i="2"/>
  <c r="AH20" i="2"/>
  <c r="AE20" i="2"/>
  <c r="AB20" i="2"/>
  <c r="Y20" i="2"/>
  <c r="V20" i="2"/>
  <c r="S20" i="2"/>
  <c r="P20" i="2"/>
  <c r="M20" i="2"/>
  <c r="J20" i="2"/>
  <c r="G20" i="2"/>
  <c r="D20" i="2"/>
  <c r="IK19" i="2"/>
  <c r="II19" i="2"/>
  <c r="IJ19" i="2" s="1"/>
  <c r="IH19" i="2"/>
  <c r="IG19" i="2"/>
  <c r="IF19" i="2"/>
  <c r="IE19" i="2"/>
  <c r="IC19" i="2"/>
  <c r="ID19" i="2" s="1"/>
  <c r="IB19" i="2"/>
  <c r="HZ19" i="2"/>
  <c r="IA19" i="2" s="1"/>
  <c r="HY19" i="2"/>
  <c r="HW19" i="2"/>
  <c r="HX19" i="2" s="1"/>
  <c r="HV19" i="2"/>
  <c r="HU19" i="2"/>
  <c r="HT19" i="2"/>
  <c r="HS19" i="2"/>
  <c r="HQ19" i="2"/>
  <c r="HR19" i="2" s="1"/>
  <c r="HO19" i="2"/>
  <c r="HL19" i="2"/>
  <c r="HI19" i="2"/>
  <c r="HF19" i="2"/>
  <c r="HC19" i="2"/>
  <c r="GZ19" i="2"/>
  <c r="GW19" i="2"/>
  <c r="GT19" i="2"/>
  <c r="GQ19" i="2"/>
  <c r="GN19" i="2"/>
  <c r="GK19" i="2"/>
  <c r="GH19" i="2"/>
  <c r="GE19" i="2"/>
  <c r="GB19" i="2"/>
  <c r="FY19" i="2"/>
  <c r="FV19" i="2"/>
  <c r="FS19" i="2"/>
  <c r="FP19" i="2"/>
  <c r="FM19" i="2"/>
  <c r="FJ19" i="2"/>
  <c r="FG19" i="2"/>
  <c r="FD19" i="2"/>
  <c r="FA19" i="2"/>
  <c r="EX19" i="2"/>
  <c r="EU19" i="2"/>
  <c r="ER19" i="2"/>
  <c r="EO19" i="2"/>
  <c r="EL19" i="2"/>
  <c r="EI19" i="2"/>
  <c r="EF19" i="2"/>
  <c r="EC19" i="2"/>
  <c r="DZ19" i="2"/>
  <c r="DW19" i="2"/>
  <c r="DT19" i="2"/>
  <c r="DQ19" i="2"/>
  <c r="DN19" i="2"/>
  <c r="DK19" i="2"/>
  <c r="DH19" i="2"/>
  <c r="DE19" i="2"/>
  <c r="DB19" i="2"/>
  <c r="CY19" i="2"/>
  <c r="CV19" i="2"/>
  <c r="CS19" i="2"/>
  <c r="CP19" i="2"/>
  <c r="CM19" i="2"/>
  <c r="CJ19" i="2"/>
  <c r="CG19" i="2"/>
  <c r="CD19" i="2"/>
  <c r="CA19" i="2"/>
  <c r="BX19" i="2"/>
  <c r="BU19" i="2"/>
  <c r="BR19" i="2"/>
  <c r="BO19" i="2"/>
  <c r="BL19" i="2"/>
  <c r="BI19" i="2"/>
  <c r="BF19" i="2"/>
  <c r="BC19" i="2"/>
  <c r="AZ19" i="2"/>
  <c r="AW19" i="2"/>
  <c r="AT19" i="2"/>
  <c r="AQ19" i="2"/>
  <c r="AN19" i="2"/>
  <c r="AK19" i="2"/>
  <c r="AH19" i="2"/>
  <c r="AE19" i="2"/>
  <c r="AB19" i="2"/>
  <c r="Y19" i="2"/>
  <c r="V19" i="2"/>
  <c r="S19" i="2"/>
  <c r="P19" i="2"/>
  <c r="M19" i="2"/>
  <c r="J19" i="2"/>
  <c r="G19" i="2"/>
  <c r="D19" i="2"/>
  <c r="IK18" i="2"/>
  <c r="IJ18" i="2"/>
  <c r="II18" i="2"/>
  <c r="IH18" i="2"/>
  <c r="IF18" i="2"/>
  <c r="IG18" i="2" s="1"/>
  <c r="IE18" i="2"/>
  <c r="IC18" i="2"/>
  <c r="ID18" i="2" s="1"/>
  <c r="IB18" i="2"/>
  <c r="HZ18" i="2"/>
  <c r="IA18" i="2" s="1"/>
  <c r="HY18" i="2"/>
  <c r="HX18" i="2"/>
  <c r="HW18" i="2"/>
  <c r="HV18" i="2"/>
  <c r="HT18" i="2"/>
  <c r="HU18" i="2" s="1"/>
  <c r="HS18" i="2"/>
  <c r="HQ18" i="2"/>
  <c r="HR18" i="2" s="1"/>
  <c r="HO18" i="2"/>
  <c r="HL18" i="2"/>
  <c r="HI18" i="2"/>
  <c r="HF18" i="2"/>
  <c r="HC18" i="2"/>
  <c r="GZ18" i="2"/>
  <c r="GW18" i="2"/>
  <c r="GT18" i="2"/>
  <c r="GQ18" i="2"/>
  <c r="GN18" i="2"/>
  <c r="GK18" i="2"/>
  <c r="GH18" i="2"/>
  <c r="GE18" i="2"/>
  <c r="GB18" i="2"/>
  <c r="FY18" i="2"/>
  <c r="FV18" i="2"/>
  <c r="FS18" i="2"/>
  <c r="FP18" i="2"/>
  <c r="FM18" i="2"/>
  <c r="FJ18" i="2"/>
  <c r="FG18" i="2"/>
  <c r="FG30" i="2" s="1"/>
  <c r="FD18" i="2"/>
  <c r="FA18" i="2"/>
  <c r="EX18" i="2"/>
  <c r="EU18" i="2"/>
  <c r="EU30" i="2" s="1"/>
  <c r="ER18" i="2"/>
  <c r="EO18" i="2"/>
  <c r="EL18" i="2"/>
  <c r="EI18" i="2"/>
  <c r="EF18" i="2"/>
  <c r="EC18" i="2"/>
  <c r="DZ18" i="2"/>
  <c r="DW18" i="2"/>
  <c r="DT18" i="2"/>
  <c r="DQ18" i="2"/>
  <c r="DN18" i="2"/>
  <c r="DK18" i="2"/>
  <c r="DK30" i="2" s="1"/>
  <c r="DH18" i="2"/>
  <c r="DE18" i="2"/>
  <c r="DB18" i="2"/>
  <c r="CY18" i="2"/>
  <c r="CY30" i="2" s="1"/>
  <c r="CV18" i="2"/>
  <c r="CS18" i="2"/>
  <c r="CP18" i="2"/>
  <c r="CM18" i="2"/>
  <c r="CJ18" i="2"/>
  <c r="CG18" i="2"/>
  <c r="CD18" i="2"/>
  <c r="CA18" i="2"/>
  <c r="BX18" i="2"/>
  <c r="BU18" i="2"/>
  <c r="BR18" i="2"/>
  <c r="BO18" i="2"/>
  <c r="BO30" i="2" s="1"/>
  <c r="BL18" i="2"/>
  <c r="BI18" i="2"/>
  <c r="BF18" i="2"/>
  <c r="BC18" i="2"/>
  <c r="BC30" i="2" s="1"/>
  <c r="AZ18" i="2"/>
  <c r="AW18" i="2"/>
  <c r="AT18" i="2"/>
  <c r="AQ18" i="2"/>
  <c r="AN18" i="2"/>
  <c r="AK18" i="2"/>
  <c r="AH18" i="2"/>
  <c r="AE18" i="2"/>
  <c r="AB18" i="2"/>
  <c r="Y18" i="2"/>
  <c r="V18" i="2"/>
  <c r="S18" i="2"/>
  <c r="S30" i="2" s="1"/>
  <c r="P18" i="2"/>
  <c r="M18" i="2"/>
  <c r="J18" i="2"/>
  <c r="G18" i="2"/>
  <c r="G30" i="2" s="1"/>
  <c r="D18" i="2"/>
  <c r="IK17" i="2"/>
  <c r="II17" i="2"/>
  <c r="IH17" i="2"/>
  <c r="IF17" i="2"/>
  <c r="IG17" i="2" s="1"/>
  <c r="IE17" i="2"/>
  <c r="IE30" i="2" s="1"/>
  <c r="IE33" i="2" s="1"/>
  <c r="IC17" i="2"/>
  <c r="ID17" i="2" s="1"/>
  <c r="IB17" i="2"/>
  <c r="IA17" i="2"/>
  <c r="HZ17" i="2"/>
  <c r="HY17" i="2"/>
  <c r="HW17" i="2"/>
  <c r="HV17" i="2"/>
  <c r="HT17" i="2"/>
  <c r="HU17" i="2" s="1"/>
  <c r="HS17" i="2"/>
  <c r="HQ17" i="2"/>
  <c r="HR17" i="2" s="1"/>
  <c r="HO17" i="2"/>
  <c r="HL17" i="2"/>
  <c r="HI17" i="2"/>
  <c r="HF17" i="2"/>
  <c r="HC17" i="2"/>
  <c r="GZ17" i="2"/>
  <c r="GW17" i="2"/>
  <c r="GT17" i="2"/>
  <c r="GQ17" i="2"/>
  <c r="GN17" i="2"/>
  <c r="GK17" i="2"/>
  <c r="GH17" i="2"/>
  <c r="GE17" i="2"/>
  <c r="GB17" i="2"/>
  <c r="FY17" i="2"/>
  <c r="FV17" i="2"/>
  <c r="FS17" i="2"/>
  <c r="FP17" i="2"/>
  <c r="FM17" i="2"/>
  <c r="FJ17" i="2"/>
  <c r="FG17" i="2"/>
  <c r="FD17" i="2"/>
  <c r="FA17" i="2"/>
  <c r="EX17" i="2"/>
  <c r="EU17" i="2"/>
  <c r="ER17" i="2"/>
  <c r="EO17" i="2"/>
  <c r="EL17" i="2"/>
  <c r="EI17" i="2"/>
  <c r="EF17" i="2"/>
  <c r="EC17" i="2"/>
  <c r="DZ17" i="2"/>
  <c r="DW17" i="2"/>
  <c r="DT17" i="2"/>
  <c r="DQ17" i="2"/>
  <c r="DN17" i="2"/>
  <c r="DK17" i="2"/>
  <c r="DH17" i="2"/>
  <c r="DE17" i="2"/>
  <c r="DB17" i="2"/>
  <c r="CY17" i="2"/>
  <c r="CV17" i="2"/>
  <c r="CS17" i="2"/>
  <c r="CP17" i="2"/>
  <c r="CM17" i="2"/>
  <c r="CJ17" i="2"/>
  <c r="CG17" i="2"/>
  <c r="CD17" i="2"/>
  <c r="CA17" i="2"/>
  <c r="BX17" i="2"/>
  <c r="BU17" i="2"/>
  <c r="BR17" i="2"/>
  <c r="BO17" i="2"/>
  <c r="BL17" i="2"/>
  <c r="BI17" i="2"/>
  <c r="BF17" i="2"/>
  <c r="BC17" i="2"/>
  <c r="AZ17" i="2"/>
  <c r="AW17" i="2"/>
  <c r="AT17" i="2"/>
  <c r="AQ17" i="2"/>
  <c r="AN17" i="2"/>
  <c r="AK17" i="2"/>
  <c r="AH17" i="2"/>
  <c r="AE17" i="2"/>
  <c r="AB17" i="2"/>
  <c r="Y17" i="2"/>
  <c r="V17" i="2"/>
  <c r="S17" i="2"/>
  <c r="P17" i="2"/>
  <c r="M17" i="2"/>
  <c r="J17" i="2"/>
  <c r="G17" i="2"/>
  <c r="D17" i="2"/>
  <c r="IK16" i="2"/>
  <c r="II16" i="2"/>
  <c r="IJ16" i="2" s="1"/>
  <c r="IH16" i="2"/>
  <c r="IF16" i="2"/>
  <c r="IG16" i="2" s="1"/>
  <c r="IE16" i="2"/>
  <c r="ID16" i="2"/>
  <c r="IC16" i="2"/>
  <c r="IB16" i="2"/>
  <c r="HZ16" i="2"/>
  <c r="IA16" i="2" s="1"/>
  <c r="HY16" i="2"/>
  <c r="HW16" i="2"/>
  <c r="HX16" i="2" s="1"/>
  <c r="HV16" i="2"/>
  <c r="HT16" i="2"/>
  <c r="HU16" i="2" s="1"/>
  <c r="HS16" i="2"/>
  <c r="HR16" i="2"/>
  <c r="HQ16" i="2"/>
  <c r="HO16" i="2"/>
  <c r="HL16" i="2"/>
  <c r="HI16" i="2"/>
  <c r="HF16" i="2"/>
  <c r="HC16" i="2"/>
  <c r="GZ16" i="2"/>
  <c r="GW16" i="2"/>
  <c r="GT16" i="2"/>
  <c r="GQ16" i="2"/>
  <c r="GN16" i="2"/>
  <c r="GK16" i="2"/>
  <c r="GH16" i="2"/>
  <c r="GE16" i="2"/>
  <c r="GB16" i="2"/>
  <c r="FY16" i="2"/>
  <c r="FV16" i="2"/>
  <c r="FS16" i="2"/>
  <c r="FP16" i="2"/>
  <c r="FM16" i="2"/>
  <c r="FJ16" i="2"/>
  <c r="FG16" i="2"/>
  <c r="FD16" i="2"/>
  <c r="FA16" i="2"/>
  <c r="EX16" i="2"/>
  <c r="EU16" i="2"/>
  <c r="ER16" i="2"/>
  <c r="EO16" i="2"/>
  <c r="EL16" i="2"/>
  <c r="EI16" i="2"/>
  <c r="EF16" i="2"/>
  <c r="EC16" i="2"/>
  <c r="DZ16" i="2"/>
  <c r="DW16" i="2"/>
  <c r="DT16" i="2"/>
  <c r="DQ16" i="2"/>
  <c r="DN16" i="2"/>
  <c r="DK16" i="2"/>
  <c r="DH16" i="2"/>
  <c r="DE16" i="2"/>
  <c r="DB16" i="2"/>
  <c r="CY16" i="2"/>
  <c r="CV16" i="2"/>
  <c r="CS16" i="2"/>
  <c r="CP16" i="2"/>
  <c r="CM16" i="2"/>
  <c r="CJ16" i="2"/>
  <c r="CG16" i="2"/>
  <c r="CD16" i="2"/>
  <c r="CA16" i="2"/>
  <c r="BX16" i="2"/>
  <c r="BU16" i="2"/>
  <c r="BR16" i="2"/>
  <c r="BO16" i="2"/>
  <c r="BL16" i="2"/>
  <c r="BI16" i="2"/>
  <c r="BF16" i="2"/>
  <c r="BC16" i="2"/>
  <c r="AZ16" i="2"/>
  <c r="AW16" i="2"/>
  <c r="AT16" i="2"/>
  <c r="AQ16" i="2"/>
  <c r="AN16" i="2"/>
  <c r="AK16" i="2"/>
  <c r="AH16" i="2"/>
  <c r="AE16" i="2"/>
  <c r="AB16" i="2"/>
  <c r="Y16" i="2"/>
  <c r="V16" i="2"/>
  <c r="S16" i="2"/>
  <c r="P16" i="2"/>
  <c r="M16" i="2"/>
  <c r="J16" i="2"/>
  <c r="G16" i="2"/>
  <c r="D16" i="2"/>
  <c r="IK15" i="2"/>
  <c r="II15" i="2"/>
  <c r="IJ15" i="2" s="1"/>
  <c r="IH15" i="2"/>
  <c r="IG15" i="2"/>
  <c r="IF15" i="2"/>
  <c r="IE15" i="2"/>
  <c r="IC15" i="2"/>
  <c r="IB15" i="2"/>
  <c r="HZ15" i="2"/>
  <c r="HZ30" i="2" s="1"/>
  <c r="HZ33" i="2" s="1"/>
  <c r="HY15" i="2"/>
  <c r="HY30" i="2" s="1"/>
  <c r="HY33" i="2" s="1"/>
  <c r="HW15" i="2"/>
  <c r="HX15" i="2" s="1"/>
  <c r="HV15" i="2"/>
  <c r="HU15" i="2"/>
  <c r="HT15" i="2"/>
  <c r="HS15" i="2"/>
  <c r="HQ15" i="2"/>
  <c r="HO15" i="2"/>
  <c r="HL15" i="2"/>
  <c r="HI15" i="2"/>
  <c r="HF15" i="2"/>
  <c r="HC15" i="2"/>
  <c r="GZ15" i="2"/>
  <c r="GW15" i="2"/>
  <c r="GT15" i="2"/>
  <c r="GQ15" i="2"/>
  <c r="GN15" i="2"/>
  <c r="GK15" i="2"/>
  <c r="GH15" i="2"/>
  <c r="GE15" i="2"/>
  <c r="GB15" i="2"/>
  <c r="FY15" i="2"/>
  <c r="FV15" i="2"/>
  <c r="FS15" i="2"/>
  <c r="FP15" i="2"/>
  <c r="FM15" i="2"/>
  <c r="FJ15" i="2"/>
  <c r="FG15" i="2"/>
  <c r="FD15" i="2"/>
  <c r="FA15" i="2"/>
  <c r="EX15" i="2"/>
  <c r="EU15" i="2"/>
  <c r="ER15" i="2"/>
  <c r="EO15" i="2"/>
  <c r="EL15" i="2"/>
  <c r="EI15" i="2"/>
  <c r="EF15" i="2"/>
  <c r="EC15" i="2"/>
  <c r="DZ15" i="2"/>
  <c r="DW15" i="2"/>
  <c r="DT15" i="2"/>
  <c r="DQ15" i="2"/>
  <c r="DN15" i="2"/>
  <c r="DK15" i="2"/>
  <c r="DH15" i="2"/>
  <c r="DE15" i="2"/>
  <c r="DB15" i="2"/>
  <c r="CY15" i="2"/>
  <c r="CV15" i="2"/>
  <c r="CS15" i="2"/>
  <c r="CP15" i="2"/>
  <c r="CM15" i="2"/>
  <c r="CJ15" i="2"/>
  <c r="CG15" i="2"/>
  <c r="CD15" i="2"/>
  <c r="CA15" i="2"/>
  <c r="BX15" i="2"/>
  <c r="BU15" i="2"/>
  <c r="BR15" i="2"/>
  <c r="BO15" i="2"/>
  <c r="BL15" i="2"/>
  <c r="BI15" i="2"/>
  <c r="BF15" i="2"/>
  <c r="BC15" i="2"/>
  <c r="AZ15" i="2"/>
  <c r="AW15" i="2"/>
  <c r="AT15" i="2"/>
  <c r="AQ15" i="2"/>
  <c r="AN15" i="2"/>
  <c r="AK15" i="2"/>
  <c r="AH15" i="2"/>
  <c r="AE15" i="2"/>
  <c r="AB15" i="2"/>
  <c r="Y15" i="2"/>
  <c r="V15" i="2"/>
  <c r="S15" i="2"/>
  <c r="P15" i="2"/>
  <c r="M15" i="2"/>
  <c r="J15" i="2"/>
  <c r="G15" i="2"/>
  <c r="D15" i="2"/>
  <c r="IC27" i="3" l="1"/>
  <c r="EP30" i="3"/>
  <c r="IB30" i="3"/>
  <c r="IC30" i="3"/>
  <c r="IC32" i="3" s="1"/>
  <c r="EP32" i="3"/>
  <c r="HS30" i="3"/>
  <c r="EH30" i="3"/>
  <c r="HU27" i="3"/>
  <c r="HU30" i="3" s="1"/>
  <c r="EI27" i="3"/>
  <c r="HV27" i="3" s="1"/>
  <c r="EI30" i="3"/>
  <c r="HM15" i="3"/>
  <c r="HM30" i="3" s="1"/>
  <c r="D30" i="3"/>
  <c r="AB30" i="3"/>
  <c r="HV15" i="3"/>
  <c r="HP28" i="3"/>
  <c r="HP30" i="3" s="1"/>
  <c r="AK30" i="3"/>
  <c r="HU30" i="2"/>
  <c r="HU33" i="2" s="1"/>
  <c r="IK30" i="2"/>
  <c r="IK33" i="2" s="1"/>
  <c r="J30" i="2"/>
  <c r="V30" i="2"/>
  <c r="AH30" i="2"/>
  <c r="AT30" i="2"/>
  <c r="BF30" i="2"/>
  <c r="BR30" i="2"/>
  <c r="CD30" i="2"/>
  <c r="CP30" i="2"/>
  <c r="DB30" i="2"/>
  <c r="DN30" i="2"/>
  <c r="DZ30" i="2"/>
  <c r="EL30" i="2"/>
  <c r="EX30" i="2"/>
  <c r="FJ30" i="2"/>
  <c r="FV30" i="2"/>
  <c r="GH30" i="2"/>
  <c r="GT30" i="2"/>
  <c r="HF30" i="2"/>
  <c r="HR15" i="2"/>
  <c r="HR30" i="2" s="1"/>
  <c r="HR33" i="2" s="1"/>
  <c r="HQ30" i="2"/>
  <c r="HQ33" i="2" s="1"/>
  <c r="HV30" i="2"/>
  <c r="HV33" i="2" s="1"/>
  <c r="IG30" i="2"/>
  <c r="IG33" i="2" s="1"/>
  <c r="D30" i="2"/>
  <c r="P30" i="2"/>
  <c r="AB30" i="2"/>
  <c r="AN30" i="2"/>
  <c r="AZ30" i="2"/>
  <c r="BL30" i="2"/>
  <c r="BX30" i="2"/>
  <c r="CJ30" i="2"/>
  <c r="CV30" i="2"/>
  <c r="DH30" i="2"/>
  <c r="DT30" i="2"/>
  <c r="EF30" i="2"/>
  <c r="ER30" i="2"/>
  <c r="FD30" i="2"/>
  <c r="FP30" i="2"/>
  <c r="GB30" i="2"/>
  <c r="GN30" i="2"/>
  <c r="GZ30" i="2"/>
  <c r="HL30" i="2"/>
  <c r="HX17" i="2"/>
  <c r="HX30" i="2" s="1"/>
  <c r="HX33" i="2" s="1"/>
  <c r="HW30" i="2"/>
  <c r="HW33" i="2" s="1"/>
  <c r="IB30" i="2"/>
  <c r="IB33" i="2" s="1"/>
  <c r="GQ30" i="2"/>
  <c r="HC30" i="2"/>
  <c r="HO30" i="2"/>
  <c r="M30" i="2"/>
  <c r="Y30" i="2"/>
  <c r="AK30" i="2"/>
  <c r="AW30" i="2"/>
  <c r="BI30" i="2"/>
  <c r="BU30" i="2"/>
  <c r="CG30" i="2"/>
  <c r="CS30" i="2"/>
  <c r="DE30" i="2"/>
  <c r="DQ30" i="2"/>
  <c r="EC30" i="2"/>
  <c r="EO30" i="2"/>
  <c r="FA30" i="2"/>
  <c r="FM30" i="2"/>
  <c r="FY30" i="2"/>
  <c r="GK30" i="2"/>
  <c r="GW30" i="2"/>
  <c r="HI30" i="2"/>
  <c r="ID15" i="2"/>
  <c r="ID30" i="2" s="1"/>
  <c r="ID33" i="2" s="1"/>
  <c r="IC30" i="2"/>
  <c r="IC33" i="2" s="1"/>
  <c r="IH30" i="2"/>
  <c r="IH33" i="2" s="1"/>
  <c r="HS30" i="2"/>
  <c r="HS33" i="2" s="1"/>
  <c r="II30" i="2"/>
  <c r="II33" i="2" s="1"/>
  <c r="IJ17" i="2"/>
  <c r="IJ30" i="2" s="1"/>
  <c r="IJ33" i="2" s="1"/>
  <c r="HX28" i="2"/>
  <c r="HT30" i="2"/>
  <c r="HT33" i="2" s="1"/>
  <c r="IF30" i="2"/>
  <c r="IF33" i="2" s="1"/>
  <c r="IA15" i="2"/>
  <c r="IA30" i="2" s="1"/>
  <c r="IA33" i="2" s="1"/>
  <c r="HV30" i="3" l="1"/>
  <c r="BJ30" i="1"/>
  <c r="BH30" i="1"/>
  <c r="BG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M30" i="1"/>
  <c r="AL30" i="1"/>
  <c r="AJ30" i="1"/>
  <c r="AI30" i="1"/>
  <c r="AG30" i="1"/>
  <c r="AF30" i="1"/>
  <c r="AE30" i="1"/>
  <c r="AD30" i="1"/>
  <c r="AC30" i="1"/>
  <c r="AA30" i="1"/>
  <c r="Z30" i="1"/>
  <c r="X30" i="1"/>
  <c r="W30" i="1"/>
  <c r="U30" i="1"/>
  <c r="T30" i="1"/>
  <c r="S30" i="1"/>
  <c r="R30" i="1"/>
  <c r="Q30" i="1"/>
  <c r="O30" i="1"/>
  <c r="N30" i="1"/>
  <c r="L30" i="1"/>
  <c r="K30" i="1"/>
  <c r="I30" i="1"/>
  <c r="H30" i="1"/>
  <c r="G30" i="1"/>
  <c r="F30" i="1"/>
  <c r="E30" i="1"/>
  <c r="C30" i="1"/>
  <c r="BY28" i="1"/>
  <c r="BS28" i="1"/>
  <c r="CB28" i="1" s="1"/>
  <c r="BR28" i="1"/>
  <c r="CA28" i="1" s="1"/>
  <c r="BQ28" i="1"/>
  <c r="BZ28" i="1" s="1"/>
  <c r="BP28" i="1"/>
  <c r="BO28" i="1"/>
  <c r="BN28" i="1"/>
  <c r="BW28" i="1" s="1"/>
  <c r="BM28" i="1"/>
  <c r="BV28" i="1" s="1"/>
  <c r="BL28" i="1"/>
  <c r="BK28" i="1"/>
  <c r="BT28" i="1" s="1"/>
  <c r="BI28" i="1"/>
  <c r="BF28" i="1"/>
  <c r="AQ28" i="1"/>
  <c r="AN28" i="1"/>
  <c r="AK28" i="1"/>
  <c r="AH28" i="1"/>
  <c r="AE28" i="1"/>
  <c r="AB28" i="1"/>
  <c r="Y28" i="1"/>
  <c r="V28" i="1"/>
  <c r="S28" i="1"/>
  <c r="P28" i="1"/>
  <c r="M28" i="1"/>
  <c r="J28" i="1"/>
  <c r="BU28" i="1" s="1"/>
  <c r="G28" i="1"/>
  <c r="BX28" i="1" s="1"/>
  <c r="D28" i="1"/>
  <c r="CB27" i="1"/>
  <c r="CA27" i="1"/>
  <c r="BZ27" i="1"/>
  <c r="BY27" i="1"/>
  <c r="BW27" i="1"/>
  <c r="BV27" i="1"/>
  <c r="BT27" i="1"/>
  <c r="BI27" i="1"/>
  <c r="BH27" i="1"/>
  <c r="BF27" i="1"/>
  <c r="AQ27" i="1"/>
  <c r="AN27" i="1"/>
  <c r="AK27" i="1"/>
  <c r="AH27" i="1"/>
  <c r="AE27" i="1"/>
  <c r="AB27" i="1"/>
  <c r="BU27" i="1" s="1"/>
  <c r="Y27" i="1"/>
  <c r="V27" i="1"/>
  <c r="S27" i="1"/>
  <c r="M27" i="1"/>
  <c r="BX27" i="1" s="1"/>
  <c r="CB26" i="1"/>
  <c r="BY26" i="1"/>
  <c r="BT26" i="1"/>
  <c r="BS26" i="1"/>
  <c r="BR26" i="1"/>
  <c r="CA26" i="1" s="1"/>
  <c r="BQ26" i="1"/>
  <c r="BZ26" i="1" s="1"/>
  <c r="BP26" i="1"/>
  <c r="BO26" i="1"/>
  <c r="BN26" i="1"/>
  <c r="BW26" i="1" s="1"/>
  <c r="BM26" i="1"/>
  <c r="BV26" i="1" s="1"/>
  <c r="BL26" i="1"/>
  <c r="BK26" i="1"/>
  <c r="BI26" i="1"/>
  <c r="BF26" i="1"/>
  <c r="AQ26" i="1"/>
  <c r="AN26" i="1"/>
  <c r="AK26" i="1"/>
  <c r="AH26" i="1"/>
  <c r="AE26" i="1"/>
  <c r="AB26" i="1"/>
  <c r="Y26" i="1"/>
  <c r="V26" i="1"/>
  <c r="S26" i="1"/>
  <c r="P26" i="1"/>
  <c r="M26" i="1"/>
  <c r="J26" i="1"/>
  <c r="BU26" i="1" s="1"/>
  <c r="G26" i="1"/>
  <c r="BX26" i="1" s="1"/>
  <c r="D26" i="1"/>
  <c r="CA25" i="1"/>
  <c r="BW25" i="1"/>
  <c r="BS25" i="1"/>
  <c r="CB25" i="1" s="1"/>
  <c r="BR25" i="1"/>
  <c r="BQ25" i="1"/>
  <c r="BZ25" i="1" s="1"/>
  <c r="BP25" i="1"/>
  <c r="BY25" i="1" s="1"/>
  <c r="BO25" i="1"/>
  <c r="BN25" i="1"/>
  <c r="BM25" i="1"/>
  <c r="BV25" i="1" s="1"/>
  <c r="BL25" i="1"/>
  <c r="BK25" i="1"/>
  <c r="BT25" i="1" s="1"/>
  <c r="BI25" i="1"/>
  <c r="BF25" i="1"/>
  <c r="AQ25" i="1"/>
  <c r="AN25" i="1"/>
  <c r="AK25" i="1"/>
  <c r="AH25" i="1"/>
  <c r="AE25" i="1"/>
  <c r="AB25" i="1"/>
  <c r="Y25" i="1"/>
  <c r="V25" i="1"/>
  <c r="S25" i="1"/>
  <c r="P25" i="1"/>
  <c r="M25" i="1"/>
  <c r="J25" i="1"/>
  <c r="G25" i="1"/>
  <c r="BX25" i="1" s="1"/>
  <c r="D25" i="1"/>
  <c r="BU25" i="1" s="1"/>
  <c r="BY24" i="1"/>
  <c r="BS24" i="1"/>
  <c r="CB24" i="1" s="1"/>
  <c r="BR24" i="1"/>
  <c r="CA24" i="1" s="1"/>
  <c r="BQ24" i="1"/>
  <c r="BZ24" i="1" s="1"/>
  <c r="BP24" i="1"/>
  <c r="BO24" i="1"/>
  <c r="BN24" i="1"/>
  <c r="BW24" i="1" s="1"/>
  <c r="BM24" i="1"/>
  <c r="BV24" i="1" s="1"/>
  <c r="BL24" i="1"/>
  <c r="BK24" i="1"/>
  <c r="BT24" i="1" s="1"/>
  <c r="BI24" i="1"/>
  <c r="BF24" i="1"/>
  <c r="AQ24" i="1"/>
  <c r="AN24" i="1"/>
  <c r="AK24" i="1"/>
  <c r="AH24" i="1"/>
  <c r="AE24" i="1"/>
  <c r="AB24" i="1"/>
  <c r="Y24" i="1"/>
  <c r="V24" i="1"/>
  <c r="S24" i="1"/>
  <c r="P24" i="1"/>
  <c r="M24" i="1"/>
  <c r="J24" i="1"/>
  <c r="BU24" i="1" s="1"/>
  <c r="G24" i="1"/>
  <c r="BX24" i="1" s="1"/>
  <c r="D24" i="1"/>
  <c r="CA23" i="1"/>
  <c r="BW23" i="1"/>
  <c r="BS23" i="1"/>
  <c r="CB23" i="1" s="1"/>
  <c r="BR23" i="1"/>
  <c r="BQ23" i="1"/>
  <c r="BZ23" i="1" s="1"/>
  <c r="BP23" i="1"/>
  <c r="BY23" i="1" s="1"/>
  <c r="BO23" i="1"/>
  <c r="BN23" i="1"/>
  <c r="BM23" i="1"/>
  <c r="BV23" i="1" s="1"/>
  <c r="BL23" i="1"/>
  <c r="BK23" i="1"/>
  <c r="BT23" i="1" s="1"/>
  <c r="BI23" i="1"/>
  <c r="BF23" i="1"/>
  <c r="AQ23" i="1"/>
  <c r="AN23" i="1"/>
  <c r="AK23" i="1"/>
  <c r="AH23" i="1"/>
  <c r="AE23" i="1"/>
  <c r="AB23" i="1"/>
  <c r="Y23" i="1"/>
  <c r="V23" i="1"/>
  <c r="S23" i="1"/>
  <c r="P23" i="1"/>
  <c r="M23" i="1"/>
  <c r="J23" i="1"/>
  <c r="G23" i="1"/>
  <c r="BX23" i="1" s="1"/>
  <c r="D23" i="1"/>
  <c r="BU23" i="1" s="1"/>
  <c r="BY22" i="1"/>
  <c r="BS22" i="1"/>
  <c r="CB22" i="1" s="1"/>
  <c r="BR22" i="1"/>
  <c r="CA22" i="1" s="1"/>
  <c r="BQ22" i="1"/>
  <c r="BZ22" i="1" s="1"/>
  <c r="BP22" i="1"/>
  <c r="BO22" i="1"/>
  <c r="BN22" i="1"/>
  <c r="BW22" i="1" s="1"/>
  <c r="BM22" i="1"/>
  <c r="BV22" i="1" s="1"/>
  <c r="BL22" i="1"/>
  <c r="BK22" i="1"/>
  <c r="BT22" i="1" s="1"/>
  <c r="BI22" i="1"/>
  <c r="BF22" i="1"/>
  <c r="AQ22" i="1"/>
  <c r="AN22" i="1"/>
  <c r="AK22" i="1"/>
  <c r="AH22" i="1"/>
  <c r="AE22" i="1"/>
  <c r="AB22" i="1"/>
  <c r="Y22" i="1"/>
  <c r="V22" i="1"/>
  <c r="S22" i="1"/>
  <c r="P22" i="1"/>
  <c r="M22" i="1"/>
  <c r="J22" i="1"/>
  <c r="BU22" i="1" s="1"/>
  <c r="G22" i="1"/>
  <c r="BX22" i="1" s="1"/>
  <c r="D22" i="1"/>
  <c r="CA21" i="1"/>
  <c r="BW21" i="1"/>
  <c r="BS21" i="1"/>
  <c r="CB21" i="1" s="1"/>
  <c r="BR21" i="1"/>
  <c r="BQ21" i="1"/>
  <c r="BZ21" i="1" s="1"/>
  <c r="BP21" i="1"/>
  <c r="BY21" i="1" s="1"/>
  <c r="BO21" i="1"/>
  <c r="BN21" i="1"/>
  <c r="BM21" i="1"/>
  <c r="BV21" i="1" s="1"/>
  <c r="BL21" i="1"/>
  <c r="BK21" i="1"/>
  <c r="BT21" i="1" s="1"/>
  <c r="BI21" i="1"/>
  <c r="BF21" i="1"/>
  <c r="AQ21" i="1"/>
  <c r="AN21" i="1"/>
  <c r="AK21" i="1"/>
  <c r="AH21" i="1"/>
  <c r="AE21" i="1"/>
  <c r="AB21" i="1"/>
  <c r="Y21" i="1"/>
  <c r="V21" i="1"/>
  <c r="S21" i="1"/>
  <c r="P21" i="1"/>
  <c r="M21" i="1"/>
  <c r="J21" i="1"/>
  <c r="G21" i="1"/>
  <c r="BX21" i="1" s="1"/>
  <c r="D21" i="1"/>
  <c r="BU21" i="1" s="1"/>
  <c r="BY20" i="1"/>
  <c r="BS20" i="1"/>
  <c r="CB20" i="1" s="1"/>
  <c r="BR20" i="1"/>
  <c r="CA20" i="1" s="1"/>
  <c r="BQ20" i="1"/>
  <c r="BZ20" i="1" s="1"/>
  <c r="BP20" i="1"/>
  <c r="BO20" i="1"/>
  <c r="BN20" i="1"/>
  <c r="BW20" i="1" s="1"/>
  <c r="BM20" i="1"/>
  <c r="BV20" i="1" s="1"/>
  <c r="BL20" i="1"/>
  <c r="BK20" i="1"/>
  <c r="BT20" i="1" s="1"/>
  <c r="BI20" i="1"/>
  <c r="BF20" i="1"/>
  <c r="AQ20" i="1"/>
  <c r="AN20" i="1"/>
  <c r="AK20" i="1"/>
  <c r="AH20" i="1"/>
  <c r="AE20" i="1"/>
  <c r="AB20" i="1"/>
  <c r="Y20" i="1"/>
  <c r="V20" i="1"/>
  <c r="S20" i="1"/>
  <c r="P20" i="1"/>
  <c r="M20" i="1"/>
  <c r="J20" i="1"/>
  <c r="BU20" i="1" s="1"/>
  <c r="G20" i="1"/>
  <c r="BX20" i="1" s="1"/>
  <c r="D20" i="1"/>
  <c r="CA19" i="1"/>
  <c r="BW19" i="1"/>
  <c r="BS19" i="1"/>
  <c r="CB19" i="1" s="1"/>
  <c r="BR19" i="1"/>
  <c r="BQ19" i="1"/>
  <c r="BZ19" i="1" s="1"/>
  <c r="BP19" i="1"/>
  <c r="BY19" i="1" s="1"/>
  <c r="BO19" i="1"/>
  <c r="BN19" i="1"/>
  <c r="BM19" i="1"/>
  <c r="BV19" i="1" s="1"/>
  <c r="BL19" i="1"/>
  <c r="BK19" i="1"/>
  <c r="BT19" i="1" s="1"/>
  <c r="BI19" i="1"/>
  <c r="BF19" i="1"/>
  <c r="AQ19" i="1"/>
  <c r="AN19" i="1"/>
  <c r="AK19" i="1"/>
  <c r="AH19" i="1"/>
  <c r="AE19" i="1"/>
  <c r="AB19" i="1"/>
  <c r="Y19" i="1"/>
  <c r="V19" i="1"/>
  <c r="S19" i="1"/>
  <c r="P19" i="1"/>
  <c r="M19" i="1"/>
  <c r="J19" i="1"/>
  <c r="G19" i="1"/>
  <c r="BX19" i="1" s="1"/>
  <c r="D19" i="1"/>
  <c r="BU19" i="1" s="1"/>
  <c r="BY18" i="1"/>
  <c r="BS18" i="1"/>
  <c r="CB18" i="1" s="1"/>
  <c r="BR18" i="1"/>
  <c r="CA18" i="1" s="1"/>
  <c r="BQ18" i="1"/>
  <c r="BZ18" i="1" s="1"/>
  <c r="BP18" i="1"/>
  <c r="BO18" i="1"/>
  <c r="BN18" i="1"/>
  <c r="BW18" i="1" s="1"/>
  <c r="BM18" i="1"/>
  <c r="BV18" i="1" s="1"/>
  <c r="BL18" i="1"/>
  <c r="BK18" i="1"/>
  <c r="BT18" i="1" s="1"/>
  <c r="BI18" i="1"/>
  <c r="BF18" i="1"/>
  <c r="AQ18" i="1"/>
  <c r="AN18" i="1"/>
  <c r="AK18" i="1"/>
  <c r="AH18" i="1"/>
  <c r="AE18" i="1"/>
  <c r="AB18" i="1"/>
  <c r="Y18" i="1"/>
  <c r="V18" i="1"/>
  <c r="S18" i="1"/>
  <c r="P18" i="1"/>
  <c r="M18" i="1"/>
  <c r="J18" i="1"/>
  <c r="BU18" i="1" s="1"/>
  <c r="G18" i="1"/>
  <c r="BX18" i="1" s="1"/>
  <c r="D18" i="1"/>
  <c r="CA17" i="1"/>
  <c r="BW17" i="1"/>
  <c r="BS17" i="1"/>
  <c r="CB17" i="1" s="1"/>
  <c r="BR17" i="1"/>
  <c r="BQ17" i="1"/>
  <c r="BZ17" i="1" s="1"/>
  <c r="BP17" i="1"/>
  <c r="BY17" i="1" s="1"/>
  <c r="BO17" i="1"/>
  <c r="BN17" i="1"/>
  <c r="BM17" i="1"/>
  <c r="BV17" i="1" s="1"/>
  <c r="BL17" i="1"/>
  <c r="BK17" i="1"/>
  <c r="BT17" i="1" s="1"/>
  <c r="BI17" i="1"/>
  <c r="BF17" i="1"/>
  <c r="AQ17" i="1"/>
  <c r="AN17" i="1"/>
  <c r="AK17" i="1"/>
  <c r="AH17" i="1"/>
  <c r="AE17" i="1"/>
  <c r="AB17" i="1"/>
  <c r="Y17" i="1"/>
  <c r="V17" i="1"/>
  <c r="S17" i="1"/>
  <c r="P17" i="1"/>
  <c r="M17" i="1"/>
  <c r="J17" i="1"/>
  <c r="G17" i="1"/>
  <c r="BX17" i="1" s="1"/>
  <c r="D17" i="1"/>
  <c r="BU17" i="1" s="1"/>
  <c r="BY16" i="1"/>
  <c r="BS16" i="1"/>
  <c r="CB16" i="1" s="1"/>
  <c r="BR16" i="1"/>
  <c r="CA16" i="1" s="1"/>
  <c r="BQ16" i="1"/>
  <c r="BZ16" i="1" s="1"/>
  <c r="BP16" i="1"/>
  <c r="BO16" i="1"/>
  <c r="BN16" i="1"/>
  <c r="BW16" i="1" s="1"/>
  <c r="BM16" i="1"/>
  <c r="BV16" i="1" s="1"/>
  <c r="BL16" i="1"/>
  <c r="BK16" i="1"/>
  <c r="BT16" i="1" s="1"/>
  <c r="BI16" i="1"/>
  <c r="BF16" i="1"/>
  <c r="AQ16" i="1"/>
  <c r="AN16" i="1"/>
  <c r="AK16" i="1"/>
  <c r="AH16" i="1"/>
  <c r="AE16" i="1"/>
  <c r="AB16" i="1"/>
  <c r="Y16" i="1"/>
  <c r="V16" i="1"/>
  <c r="S16" i="1"/>
  <c r="P16" i="1"/>
  <c r="M16" i="1"/>
  <c r="J16" i="1"/>
  <c r="BU16" i="1" s="1"/>
  <c r="G16" i="1"/>
  <c r="BX16" i="1" s="1"/>
  <c r="D16" i="1"/>
  <c r="CA15" i="1"/>
  <c r="CA30" i="1" s="1"/>
  <c r="BW15" i="1"/>
  <c r="BS15" i="1"/>
  <c r="BS30" i="1" s="1"/>
  <c r="BR15" i="1"/>
  <c r="BR30" i="1" s="1"/>
  <c r="BQ15" i="1"/>
  <c r="BZ15" i="1" s="1"/>
  <c r="BZ30" i="1" s="1"/>
  <c r="BP15" i="1"/>
  <c r="BP30" i="1" s="1"/>
  <c r="BO15" i="1"/>
  <c r="BO30" i="1" s="1"/>
  <c r="BN15" i="1"/>
  <c r="BN30" i="1" s="1"/>
  <c r="BM15" i="1"/>
  <c r="BV15" i="1" s="1"/>
  <c r="BV30" i="1" s="1"/>
  <c r="BL15" i="1"/>
  <c r="BL30" i="1" s="1"/>
  <c r="BK15" i="1"/>
  <c r="BT15" i="1" s="1"/>
  <c r="BI15" i="1"/>
  <c r="BI30" i="1" s="1"/>
  <c r="BF15" i="1"/>
  <c r="BF30" i="1" s="1"/>
  <c r="AQ15" i="1"/>
  <c r="AN15" i="1"/>
  <c r="AN30" i="1" s="1"/>
  <c r="AK15" i="1"/>
  <c r="AK30" i="1" s="1"/>
  <c r="AH15" i="1"/>
  <c r="AH30" i="1" s="1"/>
  <c r="AE15" i="1"/>
  <c r="AB15" i="1"/>
  <c r="AB30" i="1" s="1"/>
  <c r="Y15" i="1"/>
  <c r="Y30" i="1" s="1"/>
  <c r="V15" i="1"/>
  <c r="V30" i="1" s="1"/>
  <c r="S15" i="1"/>
  <c r="P15" i="1"/>
  <c r="P30" i="1" s="1"/>
  <c r="M15" i="1"/>
  <c r="M30" i="1" s="1"/>
  <c r="J15" i="1"/>
  <c r="J30" i="1" s="1"/>
  <c r="G15" i="1"/>
  <c r="BX15" i="1" s="1"/>
  <c r="D15" i="1"/>
  <c r="D30" i="1" s="1"/>
  <c r="BT30" i="1" l="1"/>
  <c r="BX30" i="1"/>
  <c r="BW30" i="1"/>
  <c r="BK30" i="1"/>
  <c r="BU15" i="1"/>
  <c r="BU30" i="1" s="1"/>
  <c r="BY15" i="1"/>
  <c r="BY30" i="1" s="1"/>
  <c r="BM30" i="1"/>
  <c r="BQ30" i="1"/>
  <c r="CB15" i="1"/>
  <c r="CB30" i="1" s="1"/>
</calcChain>
</file>

<file path=xl/sharedStrings.xml><?xml version="1.0" encoding="utf-8"?>
<sst xmlns="http://schemas.openxmlformats.org/spreadsheetml/2006/main" count="1194" uniqueCount="88">
  <si>
    <t xml:space="preserve"> Caminhos da Serra Gaúcha S.A.</t>
  </si>
  <si>
    <t>5 - Quadros Resumo de Tráfego, Arrecadação e Isenções no Pólo:</t>
  </si>
  <si>
    <t>Só pagante e isentos</t>
  </si>
  <si>
    <t>Relatório 1059</t>
  </si>
  <si>
    <t>Pagante,Isento,Isentado</t>
  </si>
  <si>
    <t>Só pagante tráfego e arrecadação</t>
  </si>
  <si>
    <t>5.1. - Quadro Acumulado do Trafego e Arrecadação no Pólo:</t>
  </si>
  <si>
    <t>Só Pagante</t>
  </si>
  <si>
    <t>Categoria</t>
  </si>
  <si>
    <t>FEVEREIRO/2023</t>
  </si>
  <si>
    <t>MARÇO/2023</t>
  </si>
  <si>
    <t>ABRIL/2023</t>
  </si>
  <si>
    <t>MAIO/2023</t>
  </si>
  <si>
    <t>JUNHO/2023</t>
  </si>
  <si>
    <t>JULHO/2023</t>
  </si>
  <si>
    <t>AGOSTO/2023</t>
  </si>
  <si>
    <t>SETEMBRO/2023</t>
  </si>
  <si>
    <t>OUTUBRO/2023</t>
  </si>
  <si>
    <t>NOVEMBRO/2023</t>
  </si>
  <si>
    <t>DEZEMBRO/2023</t>
  </si>
  <si>
    <t>TOTAL 2023</t>
  </si>
  <si>
    <t>PP1-Flores</t>
  </si>
  <si>
    <t>PP2-Portão</t>
  </si>
  <si>
    <t xml:space="preserve">PP3-Portico Antonio Prado </t>
  </si>
  <si>
    <t xml:space="preserve">PP3- Portico Antonio Prado </t>
  </si>
  <si>
    <t>Tráfego</t>
  </si>
  <si>
    <t>Eixos Equiv.</t>
  </si>
  <si>
    <t xml:space="preserve">Receita(R$) </t>
  </si>
  <si>
    <t>Automóvel, caminhonete e furgão</t>
  </si>
  <si>
    <t>Caminhão leve, ônibus, caminhão-trator e furgão</t>
  </si>
  <si>
    <t>Automóvel e caminhonete com semirreboque</t>
  </si>
  <si>
    <t>Caminhão, caminhão-trator, caminhão-trator com semirreboque e ônibus</t>
  </si>
  <si>
    <t>Automóvel e caminhonete com reboque</t>
  </si>
  <si>
    <t>Caminhão com reboque, aminhão-trator com semirreboque</t>
  </si>
  <si>
    <t>Caminhão com reboque, caminhão-trator com semirreboque</t>
  </si>
  <si>
    <t>Motocicletas, motonetas e bicicletas moto</t>
  </si>
  <si>
    <t>Total Geral</t>
  </si>
  <si>
    <t xml:space="preserve"> </t>
  </si>
  <si>
    <t xml:space="preserve"> Caminhos da Serra Gaúcha</t>
  </si>
  <si>
    <t>JANEIRO/2024</t>
  </si>
  <si>
    <t>FEVEREIRO/2024</t>
  </si>
  <si>
    <t>MARÇO/2024</t>
  </si>
  <si>
    <t>ABRIL/2024</t>
  </si>
  <si>
    <t>Maio/2024</t>
  </si>
  <si>
    <t>Junho/2024</t>
  </si>
  <si>
    <t>Julho/2024</t>
  </si>
  <si>
    <t>Agosto/2024</t>
  </si>
  <si>
    <t>Setembro/2024</t>
  </si>
  <si>
    <t>Outubro/2024</t>
  </si>
  <si>
    <t>Novembro/2024</t>
  </si>
  <si>
    <t>Dezembro/2024</t>
  </si>
  <si>
    <t>TOTAL 2024</t>
  </si>
  <si>
    <t>PP1 - Portão</t>
  </si>
  <si>
    <t xml:space="preserve">PP2- Antonio Prado </t>
  </si>
  <si>
    <t>PP1-Portão</t>
  </si>
  <si>
    <t>PP01-Portão</t>
  </si>
  <si>
    <t xml:space="preserve">P01-São Sebastião do Caí </t>
  </si>
  <si>
    <t xml:space="preserve">P02- Antonio Prado </t>
  </si>
  <si>
    <t xml:space="preserve">P03- Ipê </t>
  </si>
  <si>
    <t>P04 - Capela de Santana</t>
  </si>
  <si>
    <t>P05 - Farroupilha</t>
  </si>
  <si>
    <t>P06 - Carlos Barbosa</t>
  </si>
  <si>
    <t/>
  </si>
  <si>
    <t>JANEIRO/2025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</si>
  <si>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</si>
  <si>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</si>
  <si>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</si>
  <si>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</si>
  <si>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</si>
  <si>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</si>
  <si>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</si>
  <si>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</si>
  <si>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</si>
  <si>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</si>
  <si>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</si>
  <si>
    <t>TOTAL</t>
  </si>
  <si>
    <t>JANEIRO/2026</t>
  </si>
  <si>
    <t>Fevereiro/2026</t>
  </si>
  <si>
    <t>Março/2026</t>
  </si>
  <si>
    <t>ABRIL/2026</t>
  </si>
  <si>
    <t>MAIO/2026</t>
  </si>
  <si>
    <t>JUNHO/2026</t>
  </si>
  <si>
    <t>JULHO/2026</t>
  </si>
  <si>
    <t>AGOSTO/2026</t>
  </si>
  <si>
    <t>SETEMBRO/2026</t>
  </si>
  <si>
    <t>OUTUBRO/2026</t>
  </si>
  <si>
    <t>NOVEMBRO/2026</t>
  </si>
  <si>
    <t>DEZEMBRO/2026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</si>
</sst>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;[Red]#,##0"/>
    <numFmt numFmtId="165" formatCode="#,##0.00;[Red]#,##0.00"/>
    <numFmt numFmtId="166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2"/>
      <name val="Arial"/>
      <family val="2"/>
    </font>
    <font>
      <b/>
      <u/>
      <sz val="10"/>
      <name val="Arial"/>
      <family val="2"/>
    </font>
    <font>
      <sz val="26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62">
    <xf numFmtId="0" fontId="0" fillId="0" borderId="0" xfId="0"/>
    <xf numFmtId="0" fontId="1" fillId="0" borderId="0" xfId="2"/>
    <xf numFmtId="0" fontId="1" fillId="0" borderId="0" xfId="2" applyAlignment="1">
      <alignment vertical="center"/>
    </xf>
    <xf numFmtId="0" fontId="3" fillId="0" borderId="0" xfId="2" applyFont="1"/>
    <xf numFmtId="0" fontId="3" fillId="0" borderId="16" xfId="2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3" fillId="0" borderId="19" xfId="2" applyFont="1" applyBorder="1" applyAlignment="1">
      <alignment horizontal="center"/>
    </xf>
    <xf numFmtId="0" fontId="3" fillId="0" borderId="17" xfId="2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3" fillId="0" borderId="22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3" fillId="0" borderId="25" xfId="2" applyFont="1" applyBorder="1" applyAlignment="1">
      <alignment horizontal="center"/>
    </xf>
    <xf numFmtId="0" fontId="1" fillId="0" borderId="17" xfId="2" applyBorder="1" applyAlignment="1">
      <alignment horizontal="left" wrapText="1"/>
    </xf>
    <xf numFmtId="164" fontId="1" fillId="0" borderId="16" xfId="2" applyNumberFormat="1" applyBorder="1" applyAlignment="1">
      <alignment horizontal="center"/>
    </xf>
    <xf numFmtId="164" fontId="1" fillId="0" borderId="18" xfId="2" applyNumberFormat="1" applyBorder="1" applyAlignment="1">
      <alignment horizontal="center"/>
    </xf>
    <xf numFmtId="4" fontId="1" fillId="0" borderId="19" xfId="2" applyNumberFormat="1" applyBorder="1" applyAlignment="1">
      <alignment horizontal="center"/>
    </xf>
    <xf numFmtId="164" fontId="1" fillId="0" borderId="19" xfId="2" applyNumberFormat="1" applyBorder="1" applyAlignment="1">
      <alignment horizontal="center"/>
    </xf>
    <xf numFmtId="164" fontId="1" fillId="0" borderId="20" xfId="2" applyNumberFormat="1" applyBorder="1" applyAlignment="1">
      <alignment horizontal="center"/>
    </xf>
    <xf numFmtId="4" fontId="1" fillId="0" borderId="17" xfId="2" applyNumberFormat="1" applyBorder="1" applyAlignment="1">
      <alignment horizontal="center"/>
    </xf>
    <xf numFmtId="165" fontId="1" fillId="0" borderId="19" xfId="2" applyNumberFormat="1" applyBorder="1" applyAlignment="1">
      <alignment horizontal="center"/>
    </xf>
    <xf numFmtId="4" fontId="1" fillId="0" borderId="16" xfId="2" applyNumberFormat="1" applyBorder="1" applyAlignment="1">
      <alignment horizontal="center"/>
    </xf>
    <xf numFmtId="4" fontId="1" fillId="0" borderId="18" xfId="2" applyNumberFormat="1" applyBorder="1" applyAlignment="1">
      <alignment horizontal="center"/>
    </xf>
    <xf numFmtId="4" fontId="1" fillId="0" borderId="20" xfId="2" applyNumberFormat="1" applyBorder="1" applyAlignment="1">
      <alignment horizontal="center"/>
    </xf>
    <xf numFmtId="3" fontId="1" fillId="0" borderId="19" xfId="2" applyNumberFormat="1" applyBorder="1" applyAlignment="1">
      <alignment horizontal="center"/>
    </xf>
    <xf numFmtId="3" fontId="1" fillId="0" borderId="20" xfId="2" applyNumberFormat="1" applyBorder="1" applyAlignment="1">
      <alignment horizontal="center"/>
    </xf>
    <xf numFmtId="3" fontId="1" fillId="0" borderId="16" xfId="2" applyNumberFormat="1" applyBorder="1" applyAlignment="1">
      <alignment horizontal="center"/>
    </xf>
    <xf numFmtId="3" fontId="1" fillId="0" borderId="18" xfId="2" applyNumberFormat="1" applyBorder="1" applyAlignment="1">
      <alignment horizontal="center"/>
    </xf>
    <xf numFmtId="164" fontId="1" fillId="0" borderId="31" xfId="2" applyNumberFormat="1" applyBorder="1" applyAlignment="1">
      <alignment horizontal="center"/>
    </xf>
    <xf numFmtId="164" fontId="1" fillId="0" borderId="0" xfId="2" applyNumberFormat="1" applyAlignment="1">
      <alignment horizontal="center"/>
    </xf>
    <xf numFmtId="0" fontId="1" fillId="0" borderId="17" xfId="2" applyBorder="1" applyAlignment="1">
      <alignment wrapText="1"/>
    </xf>
    <xf numFmtId="0" fontId="1" fillId="0" borderId="17" xfId="2" applyBorder="1" applyAlignment="1">
      <alignment horizontal="left" vertical="center" wrapText="1"/>
    </xf>
    <xf numFmtId="0" fontId="3" fillId="0" borderId="0" xfId="2" applyFont="1" applyAlignment="1">
      <alignment horizontal="center"/>
    </xf>
    <xf numFmtId="164" fontId="1" fillId="3" borderId="16" xfId="2" applyNumberFormat="1" applyFill="1" applyBorder="1" applyAlignment="1">
      <alignment horizontal="center"/>
    </xf>
    <xf numFmtId="164" fontId="1" fillId="3" borderId="18" xfId="2" applyNumberFormat="1" applyFill="1" applyBorder="1" applyAlignment="1">
      <alignment horizontal="center"/>
    </xf>
    <xf numFmtId="4" fontId="1" fillId="3" borderId="19" xfId="2" applyNumberFormat="1" applyFill="1" applyBorder="1" applyAlignment="1">
      <alignment horizontal="center"/>
    </xf>
    <xf numFmtId="164" fontId="1" fillId="3" borderId="19" xfId="2" applyNumberFormat="1" applyFill="1" applyBorder="1" applyAlignment="1">
      <alignment horizontal="center"/>
    </xf>
    <xf numFmtId="164" fontId="1" fillId="3" borderId="20" xfId="2" applyNumberFormat="1" applyFill="1" applyBorder="1" applyAlignment="1">
      <alignment horizontal="center"/>
    </xf>
    <xf numFmtId="4" fontId="1" fillId="3" borderId="17" xfId="2" applyNumberFormat="1" applyFill="1" applyBorder="1" applyAlignment="1">
      <alignment horizontal="center"/>
    </xf>
    <xf numFmtId="165" fontId="1" fillId="3" borderId="19" xfId="2" applyNumberFormat="1" applyFill="1" applyBorder="1" applyAlignment="1">
      <alignment horizontal="center"/>
    </xf>
    <xf numFmtId="4" fontId="1" fillId="3" borderId="16" xfId="2" applyNumberFormat="1" applyFill="1" applyBorder="1" applyAlignment="1">
      <alignment horizontal="center"/>
    </xf>
    <xf numFmtId="4" fontId="1" fillId="3" borderId="18" xfId="2" applyNumberFormat="1" applyFill="1" applyBorder="1" applyAlignment="1">
      <alignment horizontal="center"/>
    </xf>
    <xf numFmtId="4" fontId="1" fillId="3" borderId="20" xfId="2" applyNumberFormat="1" applyFill="1" applyBorder="1" applyAlignment="1">
      <alignment horizontal="center"/>
    </xf>
    <xf numFmtId="3" fontId="1" fillId="3" borderId="20" xfId="2" applyNumberFormat="1" applyFill="1" applyBorder="1" applyAlignment="1">
      <alignment horizontal="center"/>
    </xf>
    <xf numFmtId="3" fontId="1" fillId="3" borderId="16" xfId="2" applyNumberFormat="1" applyFill="1" applyBorder="1" applyAlignment="1">
      <alignment horizontal="center"/>
    </xf>
    <xf numFmtId="3" fontId="1" fillId="3" borderId="18" xfId="2" applyNumberFormat="1" applyFill="1" applyBorder="1" applyAlignment="1">
      <alignment horizontal="center"/>
    </xf>
    <xf numFmtId="164" fontId="1" fillId="3" borderId="31" xfId="2" applyNumberFormat="1" applyFill="1" applyBorder="1" applyAlignment="1">
      <alignment horizontal="center"/>
    </xf>
    <xf numFmtId="164" fontId="3" fillId="0" borderId="32" xfId="2" applyNumberFormat="1" applyFont="1" applyBorder="1" applyAlignment="1">
      <alignment horizontal="center"/>
    </xf>
    <xf numFmtId="164" fontId="3" fillId="0" borderId="18" xfId="2" applyNumberFormat="1" applyFont="1" applyBorder="1" applyAlignment="1">
      <alignment horizontal="center"/>
    </xf>
    <xf numFmtId="4" fontId="3" fillId="0" borderId="19" xfId="2" applyNumberFormat="1" applyFont="1" applyBorder="1" applyAlignment="1">
      <alignment horizontal="center"/>
    </xf>
    <xf numFmtId="164" fontId="3" fillId="0" borderId="19" xfId="2" applyNumberFormat="1" applyFont="1" applyBorder="1" applyAlignment="1">
      <alignment horizontal="center"/>
    </xf>
    <xf numFmtId="165" fontId="3" fillId="0" borderId="19" xfId="2" applyNumberFormat="1" applyFont="1" applyBorder="1" applyAlignment="1">
      <alignment horizontal="center"/>
    </xf>
    <xf numFmtId="4" fontId="3" fillId="0" borderId="32" xfId="2" applyNumberFormat="1" applyFont="1" applyBorder="1" applyAlignment="1">
      <alignment horizontal="center"/>
    </xf>
    <xf numFmtId="165" fontId="3" fillId="0" borderId="32" xfId="2" applyNumberFormat="1" applyFont="1" applyBorder="1" applyAlignment="1">
      <alignment horizontal="center"/>
    </xf>
    <xf numFmtId="4" fontId="3" fillId="0" borderId="34" xfId="2" applyNumberFormat="1" applyFont="1" applyBorder="1" applyAlignment="1">
      <alignment horizontal="center"/>
    </xf>
    <xf numFmtId="164" fontId="3" fillId="0" borderId="34" xfId="2" applyNumberFormat="1" applyFont="1" applyBorder="1" applyAlignment="1">
      <alignment horizontal="center"/>
    </xf>
    <xf numFmtId="4" fontId="3" fillId="0" borderId="35" xfId="2" applyNumberFormat="1" applyFont="1" applyBorder="1" applyAlignment="1">
      <alignment horizontal="center"/>
    </xf>
    <xf numFmtId="4" fontId="3" fillId="0" borderId="36" xfId="2" applyNumberFormat="1" applyFont="1" applyBorder="1" applyAlignment="1">
      <alignment horizontal="center"/>
    </xf>
    <xf numFmtId="164" fontId="3" fillId="2" borderId="32" xfId="2" applyNumberFormat="1" applyFont="1" applyFill="1" applyBorder="1" applyAlignment="1">
      <alignment horizontal="center"/>
    </xf>
    <xf numFmtId="164" fontId="3" fillId="2" borderId="35" xfId="2" applyNumberFormat="1" applyFont="1" applyFill="1" applyBorder="1" applyAlignment="1">
      <alignment horizontal="center"/>
    </xf>
    <xf numFmtId="44" fontId="3" fillId="2" borderId="35" xfId="1" applyFont="1" applyFill="1" applyBorder="1" applyAlignment="1">
      <alignment horizontal="center"/>
    </xf>
    <xf numFmtId="44" fontId="3" fillId="2" borderId="37" xfId="1" applyFont="1" applyFill="1" applyBorder="1" applyAlignment="1">
      <alignment horizontal="center"/>
    </xf>
    <xf numFmtId="3" fontId="3" fillId="0" borderId="38" xfId="2" applyNumberFormat="1" applyFont="1" applyBorder="1" applyAlignment="1">
      <alignment horizontal="center"/>
    </xf>
    <xf numFmtId="4" fontId="1" fillId="0" borderId="0" xfId="2" applyNumberFormat="1"/>
    <xf numFmtId="3" fontId="3" fillId="0" borderId="0" xfId="2" applyNumberFormat="1" applyFont="1" applyAlignment="1">
      <alignment horizontal="center"/>
    </xf>
    <xf numFmtId="165" fontId="1" fillId="0" borderId="0" xfId="2" applyNumberFormat="1"/>
    <xf numFmtId="164" fontId="1" fillId="0" borderId="0" xfId="2" applyNumberFormat="1"/>
    <xf numFmtId="49" fontId="3" fillId="4" borderId="14" xfId="2" applyNumberFormat="1" applyFont="1" applyFill="1" applyBorder="1" applyAlignment="1">
      <alignment horizontal="center"/>
    </xf>
    <xf numFmtId="0" fontId="3" fillId="0" borderId="56" xfId="2" applyFont="1" applyBorder="1" applyAlignment="1">
      <alignment horizontal="center"/>
    </xf>
    <xf numFmtId="0" fontId="3" fillId="0" borderId="57" xfId="2" applyFont="1" applyBorder="1" applyAlignment="1">
      <alignment horizontal="center"/>
    </xf>
    <xf numFmtId="0" fontId="3" fillId="0" borderId="58" xfId="2" applyFont="1" applyBorder="1" applyAlignment="1">
      <alignment horizontal="center"/>
    </xf>
    <xf numFmtId="0" fontId="3" fillId="0" borderId="59" xfId="2" applyFont="1" applyBorder="1" applyAlignment="1">
      <alignment horizontal="center"/>
    </xf>
    <xf numFmtId="0" fontId="3" fillId="0" borderId="60" xfId="2" applyFont="1" applyBorder="1" applyAlignment="1">
      <alignment horizontal="center"/>
    </xf>
    <xf numFmtId="0" fontId="3" fillId="4" borderId="61" xfId="2" applyFont="1" applyFill="1" applyBorder="1" applyAlignment="1">
      <alignment horizontal="center"/>
    </xf>
    <xf numFmtId="0" fontId="3" fillId="4" borderId="60" xfId="2" applyFont="1" applyFill="1" applyBorder="1" applyAlignment="1">
      <alignment horizontal="center"/>
    </xf>
    <xf numFmtId="0" fontId="3" fillId="0" borderId="62" xfId="2" applyFont="1" applyBorder="1" applyAlignment="1">
      <alignment horizontal="center"/>
    </xf>
    <xf numFmtId="0" fontId="1" fillId="0" borderId="63" xfId="2" applyBorder="1" applyAlignment="1">
      <alignment horizontal="left" wrapText="1"/>
    </xf>
    <xf numFmtId="164" fontId="1" fillId="0" borderId="64" xfId="2" applyNumberFormat="1" applyBorder="1" applyAlignment="1">
      <alignment horizontal="center"/>
    </xf>
    <xf numFmtId="4" fontId="1" fillId="0" borderId="65" xfId="2" applyNumberFormat="1" applyBorder="1" applyAlignment="1">
      <alignment horizontal="center"/>
    </xf>
    <xf numFmtId="164" fontId="1" fillId="0" borderId="66" xfId="2" applyNumberFormat="1" applyBorder="1" applyAlignment="1">
      <alignment horizontal="center"/>
    </xf>
    <xf numFmtId="164" fontId="1" fillId="0" borderId="67" xfId="2" applyNumberFormat="1" applyBorder="1" applyAlignment="1">
      <alignment horizontal="center"/>
    </xf>
    <xf numFmtId="164" fontId="1" fillId="0" borderId="68" xfId="2" applyNumberFormat="1" applyBorder="1" applyAlignment="1">
      <alignment horizontal="center"/>
    </xf>
    <xf numFmtId="4" fontId="1" fillId="0" borderId="68" xfId="2" applyNumberFormat="1" applyBorder="1" applyAlignment="1">
      <alignment horizontal="center"/>
    </xf>
    <xf numFmtId="3" fontId="1" fillId="0" borderId="68" xfId="2" applyNumberFormat="1" applyBorder="1" applyAlignment="1">
      <alignment horizontal="center"/>
    </xf>
    <xf numFmtId="1" fontId="1" fillId="0" borderId="68" xfId="2" applyNumberFormat="1" applyBorder="1" applyAlignment="1">
      <alignment horizontal="center"/>
    </xf>
    <xf numFmtId="164" fontId="0" fillId="0" borderId="68" xfId="2" applyNumberFormat="1" applyFont="1" applyBorder="1" applyAlignment="1">
      <alignment horizontal="center"/>
    </xf>
    <xf numFmtId="4" fontId="0" fillId="0" borderId="68" xfId="2" applyNumberFormat="1" applyFont="1" applyBorder="1" applyAlignment="1">
      <alignment horizontal="center"/>
    </xf>
    <xf numFmtId="3" fontId="0" fillId="0" borderId="68" xfId="2" applyNumberFormat="1" applyFont="1" applyBorder="1" applyAlignment="1">
      <alignment horizontal="center"/>
    </xf>
    <xf numFmtId="1" fontId="0" fillId="0" borderId="68" xfId="2" applyNumberFormat="1" applyFont="1" applyBorder="1" applyAlignment="1">
      <alignment horizontal="center"/>
    </xf>
    <xf numFmtId="164" fontId="1" fillId="4" borderId="69" xfId="2" applyNumberFormat="1" applyFill="1" applyBorder="1" applyAlignment="1">
      <alignment horizontal="center"/>
    </xf>
    <xf numFmtId="164" fontId="1" fillId="4" borderId="68" xfId="2" applyNumberFormat="1" applyFill="1" applyBorder="1" applyAlignment="1">
      <alignment horizontal="center"/>
    </xf>
    <xf numFmtId="0" fontId="3" fillId="0" borderId="70" xfId="2" applyFont="1" applyBorder="1" applyAlignment="1">
      <alignment horizontal="center"/>
    </xf>
    <xf numFmtId="0" fontId="1" fillId="0" borderId="71" xfId="2" applyBorder="1" applyAlignment="1">
      <alignment horizontal="left" wrapText="1"/>
    </xf>
    <xf numFmtId="0" fontId="1" fillId="0" borderId="71" xfId="2" applyBorder="1" applyAlignment="1">
      <alignment wrapText="1"/>
    </xf>
    <xf numFmtId="0" fontId="1" fillId="0" borderId="71" xfId="2" applyBorder="1" applyAlignment="1">
      <alignment horizontal="left" vertical="center" wrapText="1"/>
    </xf>
    <xf numFmtId="0" fontId="3" fillId="3" borderId="70" xfId="2" applyFont="1" applyFill="1" applyBorder="1" applyAlignment="1">
      <alignment horizontal="center"/>
    </xf>
    <xf numFmtId="0" fontId="1" fillId="3" borderId="71" xfId="2" applyFill="1" applyBorder="1" applyAlignment="1">
      <alignment wrapText="1"/>
    </xf>
    <xf numFmtId="164" fontId="1" fillId="3" borderId="64" xfId="2" applyNumberFormat="1" applyFill="1" applyBorder="1" applyAlignment="1">
      <alignment horizontal="center"/>
    </xf>
    <xf numFmtId="4" fontId="1" fillId="3" borderId="65" xfId="2" applyNumberFormat="1" applyFill="1" applyBorder="1" applyAlignment="1">
      <alignment horizontal="center"/>
    </xf>
    <xf numFmtId="164" fontId="1" fillId="3" borderId="66" xfId="2" applyNumberFormat="1" applyFill="1" applyBorder="1" applyAlignment="1">
      <alignment horizontal="center"/>
    </xf>
    <xf numFmtId="164" fontId="1" fillId="3" borderId="68" xfId="2" applyNumberFormat="1" applyFill="1" applyBorder="1" applyAlignment="1">
      <alignment horizontal="center"/>
    </xf>
    <xf numFmtId="4" fontId="1" fillId="3" borderId="68" xfId="2" applyNumberFormat="1" applyFill="1" applyBorder="1" applyAlignment="1">
      <alignment horizontal="center"/>
    </xf>
    <xf numFmtId="164" fontId="1" fillId="3" borderId="67" xfId="2" applyNumberFormat="1" applyFill="1" applyBorder="1" applyAlignment="1">
      <alignment horizontal="center"/>
    </xf>
    <xf numFmtId="3" fontId="1" fillId="3" borderId="68" xfId="2" applyNumberFormat="1" applyFill="1" applyBorder="1" applyAlignment="1">
      <alignment horizontal="center"/>
    </xf>
    <xf numFmtId="1" fontId="1" fillId="3" borderId="68" xfId="2" applyNumberFormat="1" applyFill="1" applyBorder="1" applyAlignment="1">
      <alignment horizontal="center"/>
    </xf>
    <xf numFmtId="164" fontId="0" fillId="3" borderId="68" xfId="2" applyNumberFormat="1" applyFont="1" applyFill="1" applyBorder="1" applyAlignment="1">
      <alignment horizontal="center"/>
    </xf>
    <xf numFmtId="4" fontId="0" fillId="3" borderId="68" xfId="2" applyNumberFormat="1" applyFont="1" applyFill="1" applyBorder="1" applyAlignment="1">
      <alignment horizontal="center"/>
    </xf>
    <xf numFmtId="3" fontId="0" fillId="3" borderId="68" xfId="2" applyNumberFormat="1" applyFont="1" applyFill="1" applyBorder="1" applyAlignment="1">
      <alignment horizontal="center"/>
    </xf>
    <xf numFmtId="164" fontId="0" fillId="0" borderId="19" xfId="2" applyNumberFormat="1" applyFont="1" applyBorder="1" applyAlignment="1">
      <alignment horizontal="center"/>
    </xf>
    <xf numFmtId="1" fontId="0" fillId="3" borderId="68" xfId="2" applyNumberFormat="1" applyFont="1" applyFill="1" applyBorder="1" applyAlignment="1">
      <alignment horizontal="center"/>
    </xf>
    <xf numFmtId="0" fontId="3" fillId="0" borderId="72" xfId="2" applyFont="1" applyBorder="1" applyAlignment="1">
      <alignment horizontal="center"/>
    </xf>
    <xf numFmtId="0" fontId="1" fillId="0" borderId="73" xfId="2" applyBorder="1"/>
    <xf numFmtId="164" fontId="1" fillId="0" borderId="74" xfId="2" applyNumberFormat="1" applyBorder="1" applyAlignment="1">
      <alignment horizontal="center"/>
    </xf>
    <xf numFmtId="4" fontId="1" fillId="0" borderId="75" xfId="2" applyNumberFormat="1" applyBorder="1" applyAlignment="1">
      <alignment horizontal="center"/>
    </xf>
    <xf numFmtId="164" fontId="1" fillId="0" borderId="76" xfId="2" applyNumberFormat="1" applyBorder="1" applyAlignment="1">
      <alignment horizontal="center"/>
    </xf>
    <xf numFmtId="164" fontId="1" fillId="0" borderId="77" xfId="2" applyNumberFormat="1" applyBorder="1" applyAlignment="1">
      <alignment horizontal="center"/>
    </xf>
    <xf numFmtId="4" fontId="1" fillId="0" borderId="77" xfId="2" applyNumberFormat="1" applyBorder="1" applyAlignment="1">
      <alignment horizontal="center"/>
    </xf>
    <xf numFmtId="164" fontId="1" fillId="0" borderId="78" xfId="2" applyNumberFormat="1" applyBorder="1" applyAlignment="1">
      <alignment horizontal="center"/>
    </xf>
    <xf numFmtId="164" fontId="1" fillId="0" borderId="79" xfId="2" applyNumberFormat="1" applyBorder="1" applyAlignment="1">
      <alignment horizontal="center"/>
    </xf>
    <xf numFmtId="4" fontId="1" fillId="0" borderId="80" xfId="2" applyNumberFormat="1" applyBorder="1" applyAlignment="1">
      <alignment horizontal="center"/>
    </xf>
    <xf numFmtId="3" fontId="1" fillId="0" borderId="77" xfId="2" applyNumberFormat="1" applyBorder="1" applyAlignment="1">
      <alignment horizontal="center"/>
    </xf>
    <xf numFmtId="4" fontId="0" fillId="0" borderId="80" xfId="2" applyNumberFormat="1" applyFont="1" applyBorder="1" applyAlignment="1">
      <alignment horizontal="center"/>
    </xf>
    <xf numFmtId="164" fontId="0" fillId="0" borderId="77" xfId="2" applyNumberFormat="1" applyFont="1" applyBorder="1" applyAlignment="1">
      <alignment horizontal="center"/>
    </xf>
    <xf numFmtId="4" fontId="0" fillId="0" borderId="77" xfId="2" applyNumberFormat="1" applyFont="1" applyBorder="1" applyAlignment="1">
      <alignment horizontal="center"/>
    </xf>
    <xf numFmtId="3" fontId="0" fillId="0" borderId="77" xfId="2" applyNumberFormat="1" applyFont="1" applyBorder="1" applyAlignment="1">
      <alignment horizontal="center"/>
    </xf>
    <xf numFmtId="164" fontId="1" fillId="4" borderId="77" xfId="2" applyNumberFormat="1" applyFill="1" applyBorder="1" applyAlignment="1">
      <alignment horizontal="center"/>
    </xf>
    <xf numFmtId="164" fontId="3" fillId="4" borderId="51" xfId="2" applyNumberFormat="1" applyFont="1" applyFill="1" applyBorder="1" applyAlignment="1">
      <alignment horizontal="center"/>
    </xf>
    <xf numFmtId="164" fontId="3" fillId="4" borderId="49" xfId="2" applyNumberFormat="1" applyFont="1" applyFill="1" applyBorder="1" applyAlignment="1">
      <alignment horizontal="center"/>
    </xf>
    <xf numFmtId="165" fontId="3" fillId="4" borderId="82" xfId="2" applyNumberFormat="1" applyFont="1" applyFill="1" applyBorder="1" applyAlignment="1">
      <alignment horizontal="center"/>
    </xf>
    <xf numFmtId="164" fontId="3" fillId="4" borderId="83" xfId="2" applyNumberFormat="1" applyFont="1" applyFill="1" applyBorder="1" applyAlignment="1">
      <alignment horizontal="center"/>
    </xf>
    <xf numFmtId="4" fontId="3" fillId="4" borderId="50" xfId="2" applyNumberFormat="1" applyFont="1" applyFill="1" applyBorder="1" applyAlignment="1">
      <alignment horizontal="center"/>
    </xf>
    <xf numFmtId="4" fontId="3" fillId="4" borderId="49" xfId="2" applyNumberFormat="1" applyFont="1" applyFill="1" applyBorder="1" applyAlignment="1">
      <alignment horizontal="center"/>
    </xf>
    <xf numFmtId="164" fontId="3" fillId="4" borderId="84" xfId="2" applyNumberFormat="1" applyFont="1" applyFill="1" applyBorder="1" applyAlignment="1">
      <alignment horizontal="center"/>
    </xf>
    <xf numFmtId="4" fontId="3" fillId="4" borderId="84" xfId="2" applyNumberFormat="1" applyFont="1" applyFill="1" applyBorder="1" applyAlignment="1">
      <alignment horizontal="center"/>
    </xf>
    <xf numFmtId="3" fontId="3" fillId="4" borderId="49" xfId="2" applyNumberFormat="1" applyFont="1" applyFill="1" applyBorder="1" applyAlignment="1">
      <alignment horizontal="center"/>
    </xf>
    <xf numFmtId="44" fontId="3" fillId="4" borderId="49" xfId="3" applyFont="1" applyFill="1" applyBorder="1" applyAlignment="1">
      <alignment horizontal="center"/>
    </xf>
    <xf numFmtId="3" fontId="1" fillId="0" borderId="0" xfId="2" applyNumberFormat="1"/>
    <xf numFmtId="44" fontId="1" fillId="0" borderId="0" xfId="3" applyFont="1"/>
    <xf numFmtId="3" fontId="1" fillId="5" borderId="0" xfId="2" applyNumberFormat="1" applyFill="1"/>
    <xf numFmtId="44" fontId="1" fillId="0" borderId="0" xfId="2" applyNumberFormat="1"/>
    <xf numFmtId="0" fontId="1" fillId="5" borderId="0" xfId="2" applyFill="1"/>
    <xf numFmtId="44" fontId="3" fillId="0" borderId="0" xfId="3" applyFont="1" applyAlignment="1">
      <alignment horizontal="center"/>
    </xf>
    <xf numFmtId="0" fontId="1" fillId="0" borderId="0" xfId="2" quotePrefix="1"/>
    <xf numFmtId="166" fontId="1" fillId="0" borderId="0" xfId="4" applyAlignment="1">
      <alignment vertical="center"/>
    </xf>
    <xf numFmtId="166" fontId="1" fillId="0" borderId="0" xfId="4"/>
    <xf numFmtId="166" fontId="3" fillId="0" borderId="0" xfId="4" applyFont="1"/>
    <xf numFmtId="0" fontId="3" fillId="0" borderId="88" xfId="2" applyFont="1" applyBorder="1" applyAlignment="1">
      <alignment horizontal="center"/>
    </xf>
    <xf numFmtId="166" fontId="3" fillId="0" borderId="58" xfId="4" applyFont="1" applyBorder="1" applyAlignment="1">
      <alignment horizontal="center"/>
    </xf>
    <xf numFmtId="166" fontId="3" fillId="0" borderId="60" xfId="4" applyFont="1" applyBorder="1" applyAlignment="1">
      <alignment horizontal="center"/>
    </xf>
    <xf numFmtId="166" fontId="3" fillId="0" borderId="89" xfId="4" applyFont="1" applyBorder="1" applyAlignment="1">
      <alignment horizontal="center"/>
    </xf>
    <xf numFmtId="166" fontId="3" fillId="0" borderId="90" xfId="4" applyFont="1" applyBorder="1" applyAlignment="1">
      <alignment horizontal="center"/>
    </xf>
    <xf numFmtId="0" fontId="3" fillId="4" borderId="91" xfId="2" applyFont="1" applyFill="1" applyBorder="1" applyAlignment="1">
      <alignment horizontal="center"/>
    </xf>
    <xf numFmtId="0" fontId="3" fillId="4" borderId="92" xfId="2" applyFont="1" applyFill="1" applyBorder="1" applyAlignment="1">
      <alignment horizontal="center"/>
    </xf>
    <xf numFmtId="166" fontId="3" fillId="4" borderId="93" xfId="4" applyFont="1" applyFill="1" applyBorder="1" applyAlignment="1">
      <alignment horizontal="center"/>
    </xf>
    <xf numFmtId="0" fontId="1" fillId="0" borderId="94" xfId="2" applyBorder="1" applyAlignment="1">
      <alignment horizontal="left" wrapText="1"/>
    </xf>
    <xf numFmtId="164" fontId="1" fillId="0" borderId="46" xfId="2" applyNumberFormat="1" applyBorder="1" applyAlignment="1">
      <alignment horizontal="center"/>
    </xf>
    <xf numFmtId="166" fontId="1" fillId="0" borderId="65" xfId="4" applyBorder="1" applyAlignment="1">
      <alignment horizontal="center"/>
    </xf>
    <xf numFmtId="166" fontId="1" fillId="0" borderId="68" xfId="4" applyBorder="1" applyAlignment="1">
      <alignment horizontal="center"/>
    </xf>
    <xf numFmtId="166" fontId="1" fillId="0" borderId="95" xfId="4" applyBorder="1" applyAlignment="1">
      <alignment horizontal="center"/>
    </xf>
    <xf numFmtId="166" fontId="1" fillId="0" borderId="96" xfId="4" applyBorder="1" applyAlignment="1">
      <alignment horizontal="center"/>
    </xf>
    <xf numFmtId="0" fontId="1" fillId="0" borderId="69" xfId="2" applyBorder="1" applyAlignment="1">
      <alignment horizontal="left" wrapText="1"/>
    </xf>
    <xf numFmtId="0" fontId="1" fillId="0" borderId="69" xfId="2" applyBorder="1" applyAlignment="1">
      <alignment wrapText="1"/>
    </xf>
    <xf numFmtId="0" fontId="1" fillId="0" borderId="69" xfId="2" applyBorder="1" applyAlignment="1">
      <alignment horizontal="left" vertical="center" wrapText="1"/>
    </xf>
    <xf numFmtId="164" fontId="1" fillId="0" borderId="23" xfId="2" applyNumberFormat="1" applyBorder="1" applyAlignment="1">
      <alignment horizontal="center"/>
    </xf>
    <xf numFmtId="166" fontId="1" fillId="0" borderId="25" xfId="4" applyBorder="1" applyAlignment="1">
      <alignment horizontal="center"/>
    </xf>
    <xf numFmtId="0" fontId="1" fillId="3" borderId="69" xfId="2" applyFill="1" applyBorder="1" applyAlignment="1">
      <alignment wrapText="1"/>
    </xf>
    <xf numFmtId="164" fontId="1" fillId="3" borderId="46" xfId="2" applyNumberFormat="1" applyFill="1" applyBorder="1" applyAlignment="1">
      <alignment horizontal="center"/>
    </xf>
    <xf numFmtId="166" fontId="1" fillId="3" borderId="65" xfId="4" applyFill="1" applyBorder="1" applyAlignment="1">
      <alignment horizontal="center"/>
    </xf>
    <xf numFmtId="166" fontId="1" fillId="3" borderId="68" xfId="4" applyFill="1" applyBorder="1" applyAlignment="1">
      <alignment horizontal="center"/>
    </xf>
    <xf numFmtId="166" fontId="1" fillId="3" borderId="95" xfId="4" applyFill="1" applyBorder="1" applyAlignment="1">
      <alignment horizontal="center"/>
    </xf>
    <xf numFmtId="166" fontId="1" fillId="3" borderId="96" xfId="4" applyFill="1" applyBorder="1" applyAlignment="1">
      <alignment horizontal="center"/>
    </xf>
    <xf numFmtId="0" fontId="1" fillId="0" borderId="97" xfId="2" applyBorder="1"/>
    <xf numFmtId="164" fontId="1" fillId="0" borderId="98" xfId="2" applyNumberFormat="1" applyBorder="1" applyAlignment="1">
      <alignment horizontal="center"/>
    </xf>
    <xf numFmtId="166" fontId="1" fillId="0" borderId="80" xfId="4" applyBorder="1" applyAlignment="1">
      <alignment horizontal="center"/>
    </xf>
    <xf numFmtId="166" fontId="1" fillId="0" borderId="77" xfId="4" applyBorder="1" applyAlignment="1">
      <alignment horizontal="center"/>
    </xf>
    <xf numFmtId="166" fontId="1" fillId="0" borderId="99" xfId="4" applyBorder="1" applyAlignment="1">
      <alignment horizontal="center"/>
    </xf>
    <xf numFmtId="164" fontId="1" fillId="0" borderId="100" xfId="2" applyNumberFormat="1" applyBorder="1" applyAlignment="1">
      <alignment horizontal="center"/>
    </xf>
    <xf numFmtId="166" fontId="1" fillId="0" borderId="75" xfId="4" applyBorder="1" applyAlignment="1">
      <alignment horizontal="center"/>
    </xf>
    <xf numFmtId="166" fontId="1" fillId="0" borderId="101" xfId="4" applyBorder="1" applyAlignment="1">
      <alignment horizontal="center"/>
    </xf>
    <xf numFmtId="164" fontId="3" fillId="4" borderId="102" xfId="2" applyNumberFormat="1" applyFont="1" applyFill="1" applyBorder="1" applyAlignment="1">
      <alignment horizontal="center"/>
    </xf>
    <xf numFmtId="166" fontId="3" fillId="4" borderId="84" xfId="4" applyFont="1" applyFill="1" applyBorder="1" applyAlignment="1">
      <alignment horizontal="center"/>
    </xf>
    <xf numFmtId="166" fontId="3" fillId="4" borderId="49" xfId="4" applyFont="1" applyFill="1" applyBorder="1" applyAlignment="1">
      <alignment horizontal="center"/>
    </xf>
    <xf numFmtId="166" fontId="3" fillId="4" borderId="82" xfId="4" applyFont="1" applyFill="1" applyBorder="1" applyAlignment="1">
      <alignment horizontal="center"/>
    </xf>
    <xf numFmtId="166" fontId="3" fillId="4" borderId="14" xfId="4" applyFont="1" applyFill="1" applyBorder="1" applyAlignment="1">
      <alignment horizontal="center"/>
    </xf>
    <xf numFmtId="44" fontId="3" fillId="0" borderId="0" xfId="3" applyFont="1"/>
    <xf numFmtId="43" fontId="1" fillId="0" borderId="0" xfId="2" applyNumberFormat="1"/>
    <xf numFmtId="43" fontId="3" fillId="0" borderId="0" xfId="2" applyNumberFormat="1" applyFont="1"/>
    <xf numFmtId="0" fontId="8" fillId="0" borderId="0" xfId="2" applyFont="1"/>
    <xf numFmtId="166" fontId="1" fillId="0" borderId="0" xfId="4" applyFont="1"/>
    <xf numFmtId="0" fontId="3" fillId="4" borderId="51" xfId="2" applyFont="1" applyFill="1" applyBorder="1" applyAlignment="1">
      <alignment horizontal="center"/>
    </xf>
    <xf numFmtId="0" fontId="3" fillId="4" borderId="81" xfId="2" applyFont="1" applyFill="1" applyBorder="1" applyAlignment="1">
      <alignment horizontal="center"/>
    </xf>
    <xf numFmtId="49" fontId="3" fillId="4" borderId="13" xfId="2" applyNumberFormat="1" applyFont="1" applyFill="1" applyBorder="1" applyAlignment="1">
      <alignment horizontal="center"/>
    </xf>
    <xf numFmtId="49" fontId="3" fillId="4" borderId="14" xfId="2" applyNumberFormat="1" applyFont="1" applyFill="1" applyBorder="1" applyAlignment="1">
      <alignment horizontal="center"/>
    </xf>
    <xf numFmtId="49" fontId="3" fillId="4" borderId="15" xfId="2" applyNumberFormat="1" applyFont="1" applyFill="1" applyBorder="1" applyAlignment="1">
      <alignment horizont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" fillId="0" borderId="0" xfId="2" applyAlignment="1">
      <alignment vertical="center"/>
    </xf>
    <xf numFmtId="0" fontId="3" fillId="4" borderId="39" xfId="2" applyFont="1" applyFill="1" applyBorder="1" applyAlignment="1">
      <alignment horizontal="center" vertical="center"/>
    </xf>
    <xf numFmtId="0" fontId="3" fillId="4" borderId="85" xfId="2" applyFont="1" applyFill="1" applyBorder="1" applyAlignment="1">
      <alignment horizontal="center" vertical="center"/>
    </xf>
    <xf numFmtId="0" fontId="3" fillId="4" borderId="46" xfId="2" applyFont="1" applyFill="1" applyBorder="1" applyAlignment="1">
      <alignment horizontal="center" vertical="center"/>
    </xf>
    <xf numFmtId="0" fontId="3" fillId="4" borderId="86" xfId="2" applyFont="1" applyFill="1" applyBorder="1" applyAlignment="1">
      <alignment horizontal="center" vertical="center"/>
    </xf>
    <xf numFmtId="0" fontId="3" fillId="4" borderId="54" xfId="2" applyFont="1" applyFill="1" applyBorder="1" applyAlignment="1">
      <alignment horizontal="center" vertical="center"/>
    </xf>
    <xf numFmtId="0" fontId="3" fillId="4" borderId="87" xfId="2" applyFont="1" applyFill="1" applyBorder="1" applyAlignment="1">
      <alignment horizontal="center" vertical="center"/>
    </xf>
    <xf numFmtId="49" fontId="3" fillId="0" borderId="13" xfId="2" applyNumberFormat="1" applyFont="1" applyBorder="1" applyAlignment="1">
      <alignment horizontal="center"/>
    </xf>
    <xf numFmtId="49" fontId="3" fillId="0" borderId="14" xfId="2" applyNumberFormat="1" applyFont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14" xfId="2" applyFont="1" applyFill="1" applyBorder="1" applyAlignment="1">
      <alignment horizontal="center"/>
    </xf>
    <xf numFmtId="0" fontId="3" fillId="2" borderId="15" xfId="2" applyFont="1" applyFill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1" fillId="0" borderId="0" xfId="2" applyAlignment="1">
      <alignment horizont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49" fontId="3" fillId="0" borderId="6" xfId="2" applyNumberFormat="1" applyFont="1" applyBorder="1" applyAlignment="1">
      <alignment horizontal="center"/>
    </xf>
    <xf numFmtId="49" fontId="3" fillId="0" borderId="8" xfId="2" applyNumberFormat="1" applyFont="1" applyBorder="1" applyAlignment="1">
      <alignment horizontal="center"/>
    </xf>
    <xf numFmtId="49" fontId="3" fillId="0" borderId="9" xfId="2" applyNumberFormat="1" applyFont="1" applyBorder="1" applyAlignment="1">
      <alignment horizontal="center"/>
    </xf>
    <xf numFmtId="49" fontId="3" fillId="0" borderId="10" xfId="2" applyNumberFormat="1" applyFont="1" applyBorder="1" applyAlignment="1">
      <alignment horizontal="center"/>
    </xf>
    <xf numFmtId="49" fontId="3" fillId="0" borderId="7" xfId="2" applyNumberFormat="1" applyFont="1" applyBorder="1" applyAlignment="1">
      <alignment horizontal="center"/>
    </xf>
    <xf numFmtId="49" fontId="3" fillId="0" borderId="19" xfId="2" applyNumberFormat="1" applyFont="1" applyBorder="1" applyAlignment="1">
      <alignment horizontal="center"/>
    </xf>
    <xf numFmtId="49" fontId="3" fillId="0" borderId="20" xfId="2" applyNumberFormat="1" applyFont="1" applyBorder="1" applyAlignment="1">
      <alignment horizontal="center"/>
    </xf>
    <xf numFmtId="49" fontId="3" fillId="0" borderId="17" xfId="2" applyNumberFormat="1" applyFont="1" applyBorder="1" applyAlignment="1">
      <alignment horizontal="center"/>
    </xf>
    <xf numFmtId="49" fontId="3" fillId="0" borderId="11" xfId="2" applyNumberFormat="1" applyFont="1" applyBorder="1" applyAlignment="1">
      <alignment horizontal="center"/>
    </xf>
    <xf numFmtId="49" fontId="3" fillId="0" borderId="12" xfId="2" applyNumberFormat="1" applyFont="1" applyBorder="1" applyAlignment="1">
      <alignment horizontal="center"/>
    </xf>
    <xf numFmtId="49" fontId="3" fillId="0" borderId="15" xfId="2" applyNumberFormat="1" applyFont="1" applyBorder="1" applyAlignment="1">
      <alignment horizontal="center"/>
    </xf>
    <xf numFmtId="49" fontId="3" fillId="0" borderId="16" xfId="2" applyNumberFormat="1" applyFont="1" applyBorder="1" applyAlignment="1">
      <alignment horizontal="center"/>
    </xf>
    <xf numFmtId="49" fontId="3" fillId="0" borderId="18" xfId="2" applyNumberFormat="1" applyFont="1" applyBorder="1" applyAlignment="1">
      <alignment horizontal="center"/>
    </xf>
    <xf numFmtId="49" fontId="3" fillId="0" borderId="28" xfId="2" applyNumberFormat="1" applyFont="1" applyBorder="1" applyAlignment="1">
      <alignment horizontal="center"/>
    </xf>
    <xf numFmtId="49" fontId="3" fillId="0" borderId="29" xfId="2" applyNumberFormat="1" applyFont="1" applyBorder="1" applyAlignment="1">
      <alignment horizontal="center"/>
    </xf>
    <xf numFmtId="49" fontId="3" fillId="0" borderId="30" xfId="2" applyNumberFormat="1" applyFont="1" applyBorder="1" applyAlignment="1">
      <alignment horizontal="center"/>
    </xf>
    <xf numFmtId="0" fontId="3" fillId="0" borderId="32" xfId="2" applyFont="1" applyBorder="1" applyAlignment="1">
      <alignment horizontal="center"/>
    </xf>
    <xf numFmtId="0" fontId="3" fillId="0" borderId="33" xfId="2" applyFont="1" applyBorder="1" applyAlignment="1">
      <alignment horizontal="center"/>
    </xf>
    <xf numFmtId="49" fontId="3" fillId="0" borderId="21" xfId="2" applyNumberFormat="1" applyFont="1" applyBorder="1" applyAlignment="1">
      <alignment horizontal="center"/>
    </xf>
    <xf numFmtId="49" fontId="3" fillId="0" borderId="22" xfId="2" applyNumberFormat="1" applyFont="1" applyBorder="1" applyAlignment="1">
      <alignment horizontal="center"/>
    </xf>
    <xf numFmtId="49" fontId="3" fillId="0" borderId="23" xfId="2" applyNumberFormat="1" applyFont="1" applyBorder="1" applyAlignment="1">
      <alignment horizontal="center"/>
    </xf>
    <xf numFmtId="49" fontId="3" fillId="0" borderId="24" xfId="2" applyNumberFormat="1" applyFont="1" applyBorder="1" applyAlignment="1">
      <alignment horizontal="center"/>
    </xf>
    <xf numFmtId="49" fontId="3" fillId="0" borderId="25" xfId="2" applyNumberFormat="1" applyFont="1" applyBorder="1" applyAlignment="1">
      <alignment horizontal="center"/>
    </xf>
    <xf numFmtId="49" fontId="3" fillId="0" borderId="26" xfId="2" applyNumberFormat="1" applyFont="1" applyBorder="1" applyAlignment="1">
      <alignment horizontal="center"/>
    </xf>
    <xf numFmtId="49" fontId="3" fillId="0" borderId="27" xfId="2" applyNumberFormat="1" applyFont="1" applyBorder="1" applyAlignment="1">
      <alignment horizontal="center"/>
    </xf>
    <xf numFmtId="0" fontId="5" fillId="0" borderId="3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" fillId="4" borderId="40" xfId="2" applyFont="1" applyFill="1" applyBorder="1" applyAlignment="1">
      <alignment horizontal="center" vertical="center"/>
    </xf>
    <xf numFmtId="0" fontId="3" fillId="4" borderId="47" xfId="2" applyFont="1" applyFill="1" applyBorder="1" applyAlignment="1">
      <alignment horizontal="center" vertical="center"/>
    </xf>
    <xf numFmtId="0" fontId="3" fillId="4" borderId="55" xfId="2" applyFont="1" applyFill="1" applyBorder="1" applyAlignment="1">
      <alignment horizontal="center" vertical="center"/>
    </xf>
    <xf numFmtId="49" fontId="3" fillId="4" borderId="41" xfId="2" applyNumberFormat="1" applyFont="1" applyFill="1" applyBorder="1" applyAlignment="1">
      <alignment horizontal="center"/>
    </xf>
    <xf numFmtId="49" fontId="3" fillId="4" borderId="42" xfId="2" applyNumberFormat="1" applyFont="1" applyFill="1" applyBorder="1" applyAlignment="1">
      <alignment horizontal="center"/>
    </xf>
    <xf numFmtId="49" fontId="3" fillId="4" borderId="43" xfId="2" applyNumberFormat="1" applyFont="1" applyFill="1" applyBorder="1" applyAlignment="1">
      <alignment horizontal="center"/>
    </xf>
    <xf numFmtId="49" fontId="3" fillId="4" borderId="44" xfId="2" applyNumberFormat="1" applyFont="1" applyFill="1" applyBorder="1" applyAlignment="1">
      <alignment horizontal="center"/>
    </xf>
    <xf numFmtId="49" fontId="3" fillId="4" borderId="45" xfId="2" applyNumberFormat="1" applyFont="1" applyFill="1" applyBorder="1" applyAlignment="1">
      <alignment horizontal="center"/>
    </xf>
    <xf numFmtId="49" fontId="3" fillId="4" borderId="53" xfId="2" applyNumberFormat="1" applyFont="1" applyFill="1" applyBorder="1" applyAlignment="1">
      <alignment horizontal="center"/>
    </xf>
    <xf numFmtId="0" fontId="6" fillId="4" borderId="4" xfId="2" applyFont="1" applyFill="1" applyBorder="1" applyAlignment="1">
      <alignment horizontal="center"/>
    </xf>
    <xf numFmtId="0" fontId="6" fillId="4" borderId="5" xfId="2" applyFont="1" applyFill="1" applyBorder="1" applyAlignment="1">
      <alignment horizontal="center"/>
    </xf>
    <xf numFmtId="49" fontId="3" fillId="4" borderId="48" xfId="2" applyNumberFormat="1" applyFont="1" applyFill="1" applyBorder="1" applyAlignment="1">
      <alignment horizontal="center"/>
    </xf>
    <xf numFmtId="49" fontId="3" fillId="4" borderId="49" xfId="2" applyNumberFormat="1" applyFont="1" applyFill="1" applyBorder="1" applyAlignment="1">
      <alignment horizontal="center"/>
    </xf>
    <xf numFmtId="49" fontId="3" fillId="4" borderId="50" xfId="2" applyNumberFormat="1" applyFont="1" applyFill="1" applyBorder="1" applyAlignment="1">
      <alignment horizontal="center"/>
    </xf>
    <xf numFmtId="49" fontId="3" fillId="4" borderId="51" xfId="2" applyNumberFormat="1" applyFont="1" applyFill="1" applyBorder="1" applyAlignment="1">
      <alignment horizontal="center"/>
    </xf>
    <xf numFmtId="49" fontId="3" fillId="4" borderId="52" xfId="2" applyNumberFormat="1" applyFont="1" applyFill="1" applyBorder="1" applyAlignment="1">
      <alignment horizontal="center"/>
    </xf>
  </cellXfs>
  <cellStyles count="5">
    <cellStyle name="Moeda" xfId="1" builtinId="4"/>
    <cellStyle name="Moeda 2" xfId="3" xr:uid="{4F45E32E-5F99-49E7-B159-CA3B8007C37C}"/>
    <cellStyle name="Normal" xfId="0" builtinId="0"/>
    <cellStyle name="Normal 3" xfId="2" xr:uid="{5E794060-8C5A-424F-ACC7-9ED780AD08CB}"/>
    <cellStyle name="Vírgula 2" xfId="4" xr:uid="{645770DE-FBC0-4718-9408-3CFD03FDB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1</xdr:row>
      <xdr:rowOff>0</xdr:rowOff>
    </xdr:from>
    <xdr:to>
      <xdr:col>1</xdr:col>
      <xdr:colOff>3637620</xdr:colOff>
      <xdr:row>5</xdr:row>
      <xdr:rowOff>15240</xdr:rowOff>
    </xdr:to>
    <xdr:pic>
      <xdr:nvPicPr>
        <xdr:cNvPr id="2" name="Imagem 1" descr="Uma imagem contendo Ícone&#10;&#10;Descrição gerada automaticamente">
          <a:extLst>
            <a:ext uri="{FF2B5EF4-FFF2-40B4-BE49-F238E27FC236}">
              <a16:creationId xmlns:a16="http://schemas.microsoft.com/office/drawing/2014/main" id="{C4E052DF-8A1F-4636-B024-779CBF44C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161925"/>
          <a:ext cx="3866221" cy="662940"/>
        </a:xfrm>
        <a:prstGeom prst="rect">
          <a:avLst/>
        </a:prstGeom>
      </xdr:spPr>
    </xdr:pic>
    <xdr:clientData/>
  </xdr:twoCellAnchor>
  <xdr:twoCellAnchor editAs="oneCell">
    <xdr:from>
      <xdr:col>75</xdr:col>
      <xdr:colOff>1019175</xdr:colOff>
      <xdr:row>0</xdr:row>
      <xdr:rowOff>95250</xdr:rowOff>
    </xdr:from>
    <xdr:to>
      <xdr:col>76</xdr:col>
      <xdr:colOff>895349</xdr:colOff>
      <xdr:row>5</xdr:row>
      <xdr:rowOff>21867</xdr:rowOff>
    </xdr:to>
    <xdr:pic>
      <xdr:nvPicPr>
        <xdr:cNvPr id="3" name="Imagem 2" descr="Logotipo&#10;&#10;Descrição gerada automaticamente com confiança baixa">
          <a:extLst>
            <a:ext uri="{FF2B5EF4-FFF2-40B4-BE49-F238E27FC236}">
              <a16:creationId xmlns:a16="http://schemas.microsoft.com/office/drawing/2014/main" id="{B39FFF0E-A4F6-4AB2-B066-77AF3E82F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67525" y="95250"/>
          <a:ext cx="923924" cy="7362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1</xdr:row>
      <xdr:rowOff>23813</xdr:rowOff>
    </xdr:from>
    <xdr:to>
      <xdr:col>1</xdr:col>
      <xdr:colOff>1003100</xdr:colOff>
      <xdr:row>5</xdr:row>
      <xdr:rowOff>36451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D3800E-D70C-4138-80B4-64E1C460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185738"/>
          <a:ext cx="1324569" cy="660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3095625</xdr:colOff>
      <xdr:row>1</xdr:row>
      <xdr:rowOff>83344</xdr:rowOff>
    </xdr:from>
    <xdr:to>
      <xdr:col>1</xdr:col>
      <xdr:colOff>4197116</xdr:colOff>
      <xdr:row>4</xdr:row>
      <xdr:rowOff>91917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D34175E-CE1E-4BF5-9335-57255C075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1875" y="245269"/>
          <a:ext cx="1101491" cy="494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29182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5593142-94F2-4F41-AE6A-BDE0CB62C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4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62541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533CBEB-392A-42AC-8006-2A14050A6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64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1BD0618-BC78-44F9-A092-6F0FFB4E0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2357840-67AC-4684-9ACE-CE0A721A8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D64B3E7-9DE8-4AE2-8411-E3FD2C000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B22A7383-EBFC-4788-8B98-1B5D081AA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7C4B2C9-D3DA-456D-AFA9-8775A46C6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6314066-D6ED-4231-BB38-00FB40A48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3A67C086-4F25-4DF8-A61E-F77C0CD79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A7E9067B-8DA4-48DA-B644-807AACBEF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29182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5146AF-05F4-4856-BCB3-767FDF1F1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4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62541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B739ACF-E8F0-4DA4-9944-CDA55DA32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64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21592D4-8EF4-462B-8451-318E75BDB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141A690-322C-4C76-8E76-272F369C4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2EAB7AF-D598-48C0-835D-468F24D9E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5CAB5C-3827-4987-B5CE-F96D3479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1A467C-2BCA-401C-99EB-7BDA9FAA1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337E9F1-6548-4E86-89B8-F760DDCAA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30B4C19-48CE-4E40-9208-9C2A35D75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F5CB8340-5531-47E2-A1B8-1AD7C71C0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1B997DDC-25DA-451F-A821-EF7EF1131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1A14B71B-153E-4066-B348-E644D7F08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59A32068-DD84-456F-BBFA-B79347261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2B4A152E-47FF-49CA-9F5C-D85AFE2D7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9CCCBD4B-55E1-41C8-BE07-AB43F1EA5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7BF86976-2E9A-499D-B944-4B8735787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Users/jose-terribile/Desktop/SPR/RETOF/RETOF/CSG/2023.xlsx" TargetMode="External"/><Relationship Id="rId2" Type="http://schemas.openxmlformats.org/officeDocument/2006/relationships/externalLinkPath" Target="file:///C:\Users\jose-terribile\Desktop\SPR\RETOF\RETOF\CSG\2023.xlsx" TargetMode="External"/><Relationship Id="rId1" Type="http://schemas.openxmlformats.org/officeDocument/2006/relationships/externalLinkPath" Target="/Users/jose-terribile/Desktop/SPR/RETOF/RETOF/CSG/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minhosdaserra.sharepoint.com/sites/CSG-Arquivos/Documentos%20Partilhados/CCA/Planilha%20AGERSRS.xlsx" TargetMode="External"/><Relationship Id="rId1" Type="http://schemas.openxmlformats.org/officeDocument/2006/relationships/externalLinkPath" Target="https://caminhosdaserra.sharepoint.com/sites/CSG-Arquivos/Documentos%20Partilhados/CCA/Planilha%20AGERSR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ison-sehna\Downloads\47815827000117-PLAN-RETOF-202603-202603.xlsx" TargetMode="External"/><Relationship Id="rId1" Type="http://schemas.openxmlformats.org/officeDocument/2006/relationships/externalLinkPath" Target="file:///C:\Users\edison-sehna\Downloads\47815827000117-PLAN-RETOF-202603-2026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pa 1.1"/>
      <sheetName val="2.1"/>
      <sheetName val="2.2"/>
      <sheetName val="2.3"/>
      <sheetName val="3.1"/>
      <sheetName val="3.2"/>
      <sheetName val="4.1"/>
      <sheetName val="4.2"/>
      <sheetName val="5.1"/>
      <sheetName val="5.2"/>
      <sheetName val="6.1"/>
      <sheetName val="6.2"/>
      <sheetName val="6.3"/>
      <sheetName val="6.4"/>
      <sheetName val="Trecho homogên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3">
          <cell r="D13">
            <v>10927</v>
          </cell>
          <cell r="E13">
            <v>10169</v>
          </cell>
          <cell r="G13">
            <v>21096</v>
          </cell>
          <cell r="J13">
            <v>171697.52000000002</v>
          </cell>
        </row>
        <row r="14">
          <cell r="D14">
            <v>2586</v>
          </cell>
          <cell r="E14">
            <v>2749</v>
          </cell>
          <cell r="G14">
            <v>10670</v>
          </cell>
          <cell r="J14">
            <v>85791.290000000008</v>
          </cell>
        </row>
        <row r="15">
          <cell r="D15">
            <v>116</v>
          </cell>
          <cell r="E15">
            <v>101</v>
          </cell>
          <cell r="G15">
            <v>325.5</v>
          </cell>
          <cell r="J15">
            <v>2632.91</v>
          </cell>
        </row>
        <row r="16">
          <cell r="D16">
            <v>3189</v>
          </cell>
          <cell r="E16">
            <v>3175</v>
          </cell>
          <cell r="G16">
            <v>19092</v>
          </cell>
          <cell r="J16">
            <v>152412.4</v>
          </cell>
        </row>
        <row r="17">
          <cell r="D17">
            <v>41</v>
          </cell>
          <cell r="E17">
            <v>44</v>
          </cell>
          <cell r="G17">
            <v>170</v>
          </cell>
          <cell r="J17">
            <v>1386.93</v>
          </cell>
        </row>
        <row r="18">
          <cell r="D18">
            <v>2087</v>
          </cell>
          <cell r="E18">
            <v>1600</v>
          </cell>
          <cell r="G18">
            <v>14748</v>
          </cell>
          <cell r="J18">
            <v>117272.36</v>
          </cell>
        </row>
        <row r="19">
          <cell r="D19">
            <v>1410</v>
          </cell>
          <cell r="E19">
            <v>1251</v>
          </cell>
          <cell r="G19">
            <v>13305</v>
          </cell>
          <cell r="J19">
            <v>105914.76000000001</v>
          </cell>
        </row>
        <row r="20">
          <cell r="D20">
            <v>3683</v>
          </cell>
          <cell r="E20">
            <v>3228</v>
          </cell>
          <cell r="G20">
            <v>41466</v>
          </cell>
          <cell r="J20">
            <v>329536.56</v>
          </cell>
        </row>
        <row r="21">
          <cell r="D21">
            <v>655</v>
          </cell>
          <cell r="E21">
            <v>707</v>
          </cell>
          <cell r="G21">
            <v>9534</v>
          </cell>
          <cell r="J21">
            <v>75892.899999999994</v>
          </cell>
        </row>
        <row r="22">
          <cell r="D22">
            <v>4</v>
          </cell>
          <cell r="E22">
            <v>0</v>
          </cell>
          <cell r="G22">
            <v>32</v>
          </cell>
          <cell r="J22">
            <v>252.32</v>
          </cell>
        </row>
        <row r="23">
          <cell r="D23">
            <v>95</v>
          </cell>
          <cell r="E23">
            <v>42</v>
          </cell>
          <cell r="G23">
            <v>1233</v>
          </cell>
          <cell r="J23">
            <v>9808.68</v>
          </cell>
        </row>
        <row r="24">
          <cell r="D24">
            <v>1</v>
          </cell>
          <cell r="E24">
            <v>0</v>
          </cell>
          <cell r="G24">
            <v>10</v>
          </cell>
          <cell r="J24">
            <v>0</v>
          </cell>
        </row>
        <row r="25">
          <cell r="D25">
            <v>175</v>
          </cell>
          <cell r="E25">
            <v>120</v>
          </cell>
          <cell r="G25">
            <v>147.5</v>
          </cell>
          <cell r="J25">
            <v>1239</v>
          </cell>
        </row>
        <row r="38">
          <cell r="D38">
            <v>193502</v>
          </cell>
          <cell r="G38">
            <v>193502</v>
          </cell>
          <cell r="J38">
            <v>2250275.83</v>
          </cell>
        </row>
        <row r="39">
          <cell r="D39">
            <v>26339</v>
          </cell>
          <cell r="G39">
            <v>52678</v>
          </cell>
          <cell r="J39">
            <v>605416.06999999995</v>
          </cell>
        </row>
        <row r="40">
          <cell r="D40">
            <v>1283</v>
          </cell>
          <cell r="G40">
            <v>1924.5</v>
          </cell>
          <cell r="J40">
            <v>22468.89</v>
          </cell>
        </row>
        <row r="41">
          <cell r="D41">
            <v>14586</v>
          </cell>
          <cell r="G41">
            <v>43758</v>
          </cell>
          <cell r="J41">
            <v>500607.98</v>
          </cell>
        </row>
        <row r="42">
          <cell r="D42">
            <v>309</v>
          </cell>
          <cell r="G42">
            <v>618</v>
          </cell>
          <cell r="J42">
            <v>7217.35</v>
          </cell>
        </row>
        <row r="43">
          <cell r="D43">
            <v>7509</v>
          </cell>
          <cell r="G43">
            <v>30036</v>
          </cell>
          <cell r="J43">
            <v>342629.56</v>
          </cell>
        </row>
        <row r="44">
          <cell r="D44">
            <v>4678</v>
          </cell>
          <cell r="G44">
            <v>23390</v>
          </cell>
          <cell r="J44">
            <v>266766.90999999997</v>
          </cell>
        </row>
        <row r="45">
          <cell r="D45">
            <v>9579</v>
          </cell>
          <cell r="G45">
            <v>57474</v>
          </cell>
          <cell r="J45">
            <v>654027.56999999995</v>
          </cell>
        </row>
        <row r="46">
          <cell r="D46">
            <v>1468</v>
          </cell>
          <cell r="G46">
            <v>10276</v>
          </cell>
          <cell r="J46">
            <v>116772.4</v>
          </cell>
        </row>
        <row r="47">
          <cell r="D47">
            <v>29</v>
          </cell>
          <cell r="G47">
            <v>232</v>
          </cell>
          <cell r="J47">
            <v>2627.52</v>
          </cell>
        </row>
        <row r="48">
          <cell r="D48">
            <v>800</v>
          </cell>
          <cell r="G48">
            <v>7200</v>
          </cell>
          <cell r="J48">
            <v>81571.199999999997</v>
          </cell>
        </row>
        <row r="49">
          <cell r="D49">
            <v>1</v>
          </cell>
          <cell r="G49">
            <v>10</v>
          </cell>
          <cell r="J49">
            <v>113.05</v>
          </cell>
        </row>
        <row r="50">
          <cell r="D50">
            <v>3246</v>
          </cell>
          <cell r="G50">
            <v>1623</v>
          </cell>
          <cell r="H50">
            <v>19474.5</v>
          </cell>
        </row>
        <row r="63">
          <cell r="F63">
            <v>74410</v>
          </cell>
          <cell r="G63">
            <v>74410</v>
          </cell>
          <cell r="J63">
            <v>610279.42000000004</v>
          </cell>
        </row>
        <row r="64">
          <cell r="F64">
            <v>7367</v>
          </cell>
          <cell r="G64">
            <v>14734</v>
          </cell>
          <cell r="J64">
            <v>119734.16999999998</v>
          </cell>
        </row>
        <row r="65">
          <cell r="F65">
            <v>803</v>
          </cell>
          <cell r="G65">
            <v>1204.5</v>
          </cell>
          <cell r="J65">
            <v>13308.619999999999</v>
          </cell>
        </row>
        <row r="66">
          <cell r="F66">
            <v>6137</v>
          </cell>
          <cell r="G66">
            <v>18411</v>
          </cell>
          <cell r="J66">
            <v>148662.54000000004</v>
          </cell>
        </row>
        <row r="67">
          <cell r="F67">
            <v>247</v>
          </cell>
          <cell r="G67">
            <v>494</v>
          </cell>
          <cell r="J67">
            <v>5963.5499999999993</v>
          </cell>
        </row>
        <row r="68">
          <cell r="F68">
            <v>4189</v>
          </cell>
          <cell r="G68">
            <v>16756</v>
          </cell>
          <cell r="J68">
            <v>135533.51999999999</v>
          </cell>
        </row>
        <row r="69">
          <cell r="F69">
            <v>3023</v>
          </cell>
          <cell r="G69">
            <v>15115</v>
          </cell>
          <cell r="J69">
            <v>123543.21000000002</v>
          </cell>
        </row>
        <row r="70">
          <cell r="F70">
            <v>6307</v>
          </cell>
          <cell r="G70">
            <v>37842</v>
          </cell>
          <cell r="J70">
            <v>302218.07999999996</v>
          </cell>
        </row>
        <row r="71">
          <cell r="F71">
            <v>1213</v>
          </cell>
          <cell r="G71">
            <v>8491</v>
          </cell>
          <cell r="J71">
            <v>68361.2</v>
          </cell>
        </row>
        <row r="72">
          <cell r="F72">
            <v>40</v>
          </cell>
          <cell r="G72">
            <v>320</v>
          </cell>
          <cell r="J72">
            <v>2665.57</v>
          </cell>
        </row>
        <row r="73">
          <cell r="F73">
            <v>441</v>
          </cell>
          <cell r="G73">
            <v>3969</v>
          </cell>
          <cell r="J73">
            <v>13496.16</v>
          </cell>
        </row>
        <row r="74">
          <cell r="F74">
            <v>1</v>
          </cell>
          <cell r="G74">
            <v>10</v>
          </cell>
          <cell r="J74">
            <v>78.849999999999994</v>
          </cell>
        </row>
        <row r="75">
          <cell r="F75">
            <v>1696</v>
          </cell>
          <cell r="G75">
            <v>848</v>
          </cell>
          <cell r="H75">
            <v>3721.2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1 - Capa"/>
      <sheetName val="2.1"/>
      <sheetName val="2.2"/>
      <sheetName val="2.3"/>
      <sheetName val="3.1"/>
      <sheetName val="3.2"/>
      <sheetName val="4.1"/>
      <sheetName val="4.2"/>
      <sheetName val="5.1"/>
      <sheetName val="5.2"/>
      <sheetName val="6.1"/>
      <sheetName val="6.2"/>
      <sheetName val="6.3"/>
      <sheetName val="6.4"/>
      <sheetName val="Trecho homogên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0">
          <cell r="F50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 1.1"/>
      <sheetName val="1.5"/>
      <sheetName val="2.1"/>
      <sheetName val="2.3 "/>
      <sheetName val="2.4"/>
      <sheetName val="2.5"/>
      <sheetName val="3.1"/>
      <sheetName val="3.2"/>
      <sheetName val="3.3"/>
      <sheetName val="4.1"/>
      <sheetName val="4.2"/>
      <sheetName val="5.1"/>
      <sheetName val="5.2"/>
      <sheetName val="5.3 "/>
      <sheetName val="5.4"/>
      <sheetName val="5.5"/>
      <sheetName val="5.6"/>
      <sheetName val="5.7"/>
      <sheetName val="5.8"/>
      <sheetName val="6.1"/>
      <sheetName val="6.2"/>
      <sheetName val="6.3"/>
      <sheetName val="6.4"/>
      <sheetName val="7.1"/>
      <sheetName val="7.2"/>
      <sheetName val="7.3"/>
      <sheetName val="7.4"/>
      <sheetName val="7.5"/>
      <sheetName val="7.6"/>
      <sheetName val="Trecho homogên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547A0-303C-4AB1-96D9-BBA3FFB30778}">
  <dimension ref="A1:CB42"/>
  <sheetViews>
    <sheetView zoomScale="80" zoomScaleNormal="80" zoomScaleSheetLayoutView="75" workbookViewId="0">
      <pane xSplit="2" ySplit="6" topLeftCell="AQ7" activePane="bottomRight" state="frozen"/>
      <selection pane="topRight" activeCell="A8" sqref="A8:H8"/>
      <selection pane="bottomLeft" activeCell="A8" sqref="A8:H8"/>
      <selection pane="bottomRight" activeCell="BT34" sqref="BT34"/>
    </sheetView>
  </sheetViews>
  <sheetFormatPr defaultColWidth="9.1796875" defaultRowHeight="12.5" x14ac:dyDescent="0.25"/>
  <cols>
    <col min="1" max="1" width="5.54296875" style="1" customWidth="1"/>
    <col min="2" max="2" width="71.1796875" style="1" bestFit="1" customWidth="1"/>
    <col min="3" max="24" width="16.26953125" style="1" customWidth="1"/>
    <col min="25" max="71" width="15.7265625" style="1" customWidth="1"/>
    <col min="72" max="72" width="12.7265625" style="1" customWidth="1"/>
    <col min="73" max="73" width="13.54296875" style="1" customWidth="1"/>
    <col min="74" max="74" width="18" style="1" bestFit="1" customWidth="1"/>
    <col min="75" max="75" width="12.7265625" style="1" customWidth="1"/>
    <col min="76" max="76" width="15.7265625" style="1" customWidth="1"/>
    <col min="77" max="77" width="17.7265625" style="1" customWidth="1"/>
    <col min="78" max="78" width="12.7265625" style="1" customWidth="1"/>
    <col min="79" max="79" width="12.54296875" style="1" customWidth="1"/>
    <col min="80" max="80" width="16.54296875" style="1" bestFit="1" customWidth="1"/>
    <col min="81" max="16384" width="9.1796875" style="1"/>
  </cols>
  <sheetData>
    <row r="1" spans="1:80" ht="13.15" customHeight="1" x14ac:dyDescent="0.25">
      <c r="A1" s="208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</row>
    <row r="2" spans="1:80" x14ac:dyDescent="0.25">
      <c r="A2" s="210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</row>
    <row r="3" spans="1:80" x14ac:dyDescent="0.25">
      <c r="A3" s="210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</row>
    <row r="4" spans="1:80" x14ac:dyDescent="0.25">
      <c r="A4" s="210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</row>
    <row r="5" spans="1:80" x14ac:dyDescent="0.25">
      <c r="A5" s="210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</row>
    <row r="6" spans="1:80" ht="13" thickBot="1" x14ac:dyDescent="0.3">
      <c r="A6" s="212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</row>
    <row r="7" spans="1:80" x14ac:dyDescent="0.25">
      <c r="A7" s="196"/>
      <c r="B7" s="196"/>
      <c r="C7" s="2"/>
      <c r="E7" s="2"/>
      <c r="G7" s="2"/>
      <c r="I7" s="2"/>
      <c r="K7" s="2"/>
      <c r="M7" s="2"/>
      <c r="O7" s="2"/>
      <c r="Q7" s="2"/>
      <c r="S7" s="2"/>
      <c r="U7" s="2"/>
    </row>
    <row r="8" spans="1:80" ht="13" x14ac:dyDescent="0.3">
      <c r="A8" s="3" t="s">
        <v>1</v>
      </c>
      <c r="B8" s="3"/>
      <c r="C8" s="1" t="s">
        <v>2</v>
      </c>
      <c r="Z8" s="1" t="s">
        <v>3</v>
      </c>
      <c r="AA8" s="214" t="s">
        <v>4</v>
      </c>
      <c r="AB8" s="214"/>
      <c r="AG8" s="1" t="s">
        <v>5</v>
      </c>
    </row>
    <row r="9" spans="1:80" x14ac:dyDescent="0.25">
      <c r="A9" s="2"/>
      <c r="B9" s="2"/>
      <c r="C9" s="2"/>
      <c r="E9" s="2"/>
      <c r="G9" s="2"/>
      <c r="I9" s="2"/>
      <c r="K9" s="2"/>
      <c r="M9" s="2"/>
      <c r="O9" s="2"/>
      <c r="Q9" s="2"/>
      <c r="S9" s="2"/>
      <c r="U9" s="2"/>
    </row>
    <row r="10" spans="1:80" ht="13" x14ac:dyDescent="0.3">
      <c r="A10" s="3" t="s">
        <v>6</v>
      </c>
      <c r="B10" s="3"/>
      <c r="C10" s="3" t="s">
        <v>7</v>
      </c>
      <c r="E10" s="3"/>
      <c r="G10" s="3"/>
      <c r="I10" s="3"/>
      <c r="K10" s="3"/>
      <c r="M10" s="3"/>
      <c r="O10" s="3"/>
      <c r="Q10" s="3"/>
      <c r="S10" s="3"/>
      <c r="U10" s="3"/>
    </row>
    <row r="11" spans="1:80" ht="13.5" thickBot="1" x14ac:dyDescent="0.35">
      <c r="C11" s="3"/>
      <c r="E11" s="3"/>
      <c r="G11" s="3"/>
      <c r="I11" s="3"/>
      <c r="K11" s="3"/>
      <c r="M11" s="3"/>
      <c r="O11" s="3"/>
      <c r="Q11" s="3"/>
      <c r="S11" s="3"/>
      <c r="U11" s="3"/>
    </row>
    <row r="12" spans="1:80" ht="13.5" thickBot="1" x14ac:dyDescent="0.35">
      <c r="A12" s="215" t="s">
        <v>8</v>
      </c>
      <c r="B12" s="216"/>
      <c r="C12" s="219" t="s">
        <v>9</v>
      </c>
      <c r="D12" s="220"/>
      <c r="E12" s="221"/>
      <c r="F12" s="221"/>
      <c r="G12" s="222"/>
      <c r="H12" s="223"/>
      <c r="I12" s="219" t="s">
        <v>10</v>
      </c>
      <c r="J12" s="220"/>
      <c r="K12" s="221"/>
      <c r="L12" s="221"/>
      <c r="M12" s="222"/>
      <c r="N12" s="223"/>
      <c r="O12" s="219" t="s">
        <v>11</v>
      </c>
      <c r="P12" s="220"/>
      <c r="Q12" s="221"/>
      <c r="R12" s="221"/>
      <c r="S12" s="222"/>
      <c r="T12" s="223"/>
      <c r="U12" s="219" t="s">
        <v>12</v>
      </c>
      <c r="V12" s="220"/>
      <c r="W12" s="221"/>
      <c r="X12" s="221"/>
      <c r="Y12" s="222"/>
      <c r="Z12" s="223"/>
      <c r="AA12" s="219" t="s">
        <v>13</v>
      </c>
      <c r="AB12" s="220"/>
      <c r="AC12" s="221"/>
      <c r="AD12" s="221"/>
      <c r="AE12" s="222"/>
      <c r="AF12" s="223"/>
      <c r="AG12" s="219" t="s">
        <v>14</v>
      </c>
      <c r="AH12" s="220"/>
      <c r="AI12" s="221"/>
      <c r="AJ12" s="221"/>
      <c r="AK12" s="222"/>
      <c r="AL12" s="223"/>
      <c r="AM12" s="219" t="s">
        <v>15</v>
      </c>
      <c r="AN12" s="220"/>
      <c r="AO12" s="221"/>
      <c r="AP12" s="221"/>
      <c r="AQ12" s="222"/>
      <c r="AR12" s="223"/>
      <c r="AS12" s="219" t="s">
        <v>16</v>
      </c>
      <c r="AT12" s="220"/>
      <c r="AU12" s="221"/>
      <c r="AV12" s="221"/>
      <c r="AW12" s="222"/>
      <c r="AX12" s="223"/>
      <c r="AY12" s="227" t="s">
        <v>17</v>
      </c>
      <c r="AZ12" s="228"/>
      <c r="BA12" s="228"/>
      <c r="BB12" s="228"/>
      <c r="BC12" s="228"/>
      <c r="BD12" s="228"/>
      <c r="BE12" s="203" t="s">
        <v>18</v>
      </c>
      <c r="BF12" s="204"/>
      <c r="BG12" s="204"/>
      <c r="BH12" s="204"/>
      <c r="BI12" s="204"/>
      <c r="BJ12" s="229"/>
      <c r="BK12" s="203" t="s">
        <v>19</v>
      </c>
      <c r="BL12" s="204"/>
      <c r="BM12" s="204"/>
      <c r="BN12" s="204"/>
      <c r="BO12" s="204"/>
      <c r="BP12" s="204"/>
      <c r="BQ12" s="204"/>
      <c r="BR12" s="204"/>
      <c r="BS12" s="204"/>
      <c r="BT12" s="205" t="s">
        <v>20</v>
      </c>
      <c r="BU12" s="206"/>
      <c r="BV12" s="206"/>
      <c r="BW12" s="206"/>
      <c r="BX12" s="206"/>
      <c r="BY12" s="206"/>
      <c r="BZ12" s="206"/>
      <c r="CA12" s="206"/>
      <c r="CB12" s="207"/>
    </row>
    <row r="13" spans="1:80" ht="13.5" thickBot="1" x14ac:dyDescent="0.35">
      <c r="A13" s="217"/>
      <c r="B13" s="218"/>
      <c r="C13" s="230" t="s">
        <v>21</v>
      </c>
      <c r="D13" s="231"/>
      <c r="E13" s="224"/>
      <c r="F13" s="224" t="s">
        <v>22</v>
      </c>
      <c r="G13" s="225"/>
      <c r="H13" s="226"/>
      <c r="I13" s="230" t="s">
        <v>21</v>
      </c>
      <c r="J13" s="231"/>
      <c r="K13" s="224"/>
      <c r="L13" s="224" t="s">
        <v>22</v>
      </c>
      <c r="M13" s="225"/>
      <c r="N13" s="226"/>
      <c r="O13" s="230" t="s">
        <v>21</v>
      </c>
      <c r="P13" s="231"/>
      <c r="Q13" s="224"/>
      <c r="R13" s="224" t="s">
        <v>22</v>
      </c>
      <c r="S13" s="225"/>
      <c r="T13" s="226"/>
      <c r="U13" s="230" t="s">
        <v>21</v>
      </c>
      <c r="V13" s="231"/>
      <c r="W13" s="224"/>
      <c r="X13" s="224" t="s">
        <v>22</v>
      </c>
      <c r="Y13" s="225"/>
      <c r="Z13" s="226"/>
      <c r="AA13" s="230" t="s">
        <v>21</v>
      </c>
      <c r="AB13" s="231"/>
      <c r="AC13" s="224"/>
      <c r="AD13" s="224" t="s">
        <v>22</v>
      </c>
      <c r="AE13" s="225"/>
      <c r="AF13" s="226"/>
      <c r="AG13" s="230" t="s">
        <v>21</v>
      </c>
      <c r="AH13" s="231"/>
      <c r="AI13" s="224"/>
      <c r="AJ13" s="224" t="s">
        <v>22</v>
      </c>
      <c r="AK13" s="225"/>
      <c r="AL13" s="226"/>
      <c r="AM13" s="230" t="s">
        <v>21</v>
      </c>
      <c r="AN13" s="231"/>
      <c r="AO13" s="224"/>
      <c r="AP13" s="224" t="s">
        <v>22</v>
      </c>
      <c r="AQ13" s="225"/>
      <c r="AR13" s="226"/>
      <c r="AS13" s="230" t="s">
        <v>21</v>
      </c>
      <c r="AT13" s="231"/>
      <c r="AU13" s="224"/>
      <c r="AV13" s="224" t="s">
        <v>22</v>
      </c>
      <c r="AW13" s="225"/>
      <c r="AX13" s="226"/>
      <c r="AY13" s="230" t="s">
        <v>21</v>
      </c>
      <c r="AZ13" s="231"/>
      <c r="BA13" s="224"/>
      <c r="BB13" s="224" t="s">
        <v>22</v>
      </c>
      <c r="BC13" s="225"/>
      <c r="BD13" s="226"/>
      <c r="BE13" s="237" t="s">
        <v>21</v>
      </c>
      <c r="BF13" s="238"/>
      <c r="BG13" s="239"/>
      <c r="BH13" s="239" t="s">
        <v>22</v>
      </c>
      <c r="BI13" s="240"/>
      <c r="BJ13" s="241"/>
      <c r="BK13" s="237" t="s">
        <v>21</v>
      </c>
      <c r="BL13" s="238"/>
      <c r="BM13" s="239"/>
      <c r="BN13" s="239" t="s">
        <v>22</v>
      </c>
      <c r="BO13" s="240"/>
      <c r="BP13" s="241"/>
      <c r="BQ13" s="239" t="s">
        <v>23</v>
      </c>
      <c r="BR13" s="240"/>
      <c r="BS13" s="240"/>
      <c r="BT13" s="242" t="s">
        <v>21</v>
      </c>
      <c r="BU13" s="243"/>
      <c r="BV13" s="232"/>
      <c r="BW13" s="232" t="s">
        <v>22</v>
      </c>
      <c r="BX13" s="233"/>
      <c r="BY13" s="234"/>
      <c r="BZ13" s="232" t="s">
        <v>24</v>
      </c>
      <c r="CA13" s="233"/>
      <c r="CB13" s="234"/>
    </row>
    <row r="14" spans="1:80" ht="13" x14ac:dyDescent="0.3">
      <c r="A14" s="217"/>
      <c r="B14" s="218"/>
      <c r="C14" s="4" t="s">
        <v>25</v>
      </c>
      <c r="D14" s="5" t="s">
        <v>26</v>
      </c>
      <c r="E14" s="6" t="s">
        <v>27</v>
      </c>
      <c r="F14" s="6" t="s">
        <v>25</v>
      </c>
      <c r="G14" s="5" t="s">
        <v>26</v>
      </c>
      <c r="H14" s="7" t="s">
        <v>27</v>
      </c>
      <c r="I14" s="4" t="s">
        <v>25</v>
      </c>
      <c r="J14" s="5" t="s">
        <v>26</v>
      </c>
      <c r="K14" s="6" t="s">
        <v>27</v>
      </c>
      <c r="L14" s="6" t="s">
        <v>25</v>
      </c>
      <c r="M14" s="5" t="s">
        <v>26</v>
      </c>
      <c r="N14" s="7" t="s">
        <v>27</v>
      </c>
      <c r="O14" s="4" t="s">
        <v>25</v>
      </c>
      <c r="P14" s="5" t="s">
        <v>26</v>
      </c>
      <c r="Q14" s="6" t="s">
        <v>27</v>
      </c>
      <c r="R14" s="6" t="s">
        <v>25</v>
      </c>
      <c r="S14" s="5" t="s">
        <v>26</v>
      </c>
      <c r="T14" s="7" t="s">
        <v>27</v>
      </c>
      <c r="U14" s="4" t="s">
        <v>25</v>
      </c>
      <c r="V14" s="5" t="s">
        <v>26</v>
      </c>
      <c r="W14" s="6" t="s">
        <v>27</v>
      </c>
      <c r="X14" s="6" t="s">
        <v>25</v>
      </c>
      <c r="Y14" s="5" t="s">
        <v>26</v>
      </c>
      <c r="Z14" s="7" t="s">
        <v>27</v>
      </c>
      <c r="AA14" s="4" t="s">
        <v>25</v>
      </c>
      <c r="AB14" s="5" t="s">
        <v>26</v>
      </c>
      <c r="AC14" s="6" t="s">
        <v>27</v>
      </c>
      <c r="AD14" s="6" t="s">
        <v>25</v>
      </c>
      <c r="AE14" s="5" t="s">
        <v>26</v>
      </c>
      <c r="AF14" s="7" t="s">
        <v>27</v>
      </c>
      <c r="AG14" s="4" t="s">
        <v>25</v>
      </c>
      <c r="AH14" s="5" t="s">
        <v>26</v>
      </c>
      <c r="AI14" s="6" t="s">
        <v>27</v>
      </c>
      <c r="AJ14" s="6" t="s">
        <v>25</v>
      </c>
      <c r="AK14" s="5" t="s">
        <v>26</v>
      </c>
      <c r="AL14" s="7" t="s">
        <v>27</v>
      </c>
      <c r="AM14" s="4" t="s">
        <v>25</v>
      </c>
      <c r="AN14" s="5" t="s">
        <v>26</v>
      </c>
      <c r="AO14" s="6" t="s">
        <v>27</v>
      </c>
      <c r="AP14" s="6" t="s">
        <v>25</v>
      </c>
      <c r="AQ14" s="5" t="s">
        <v>26</v>
      </c>
      <c r="AR14" s="7" t="s">
        <v>27</v>
      </c>
      <c r="AS14" s="4" t="s">
        <v>25</v>
      </c>
      <c r="AT14" s="5" t="s">
        <v>26</v>
      </c>
      <c r="AU14" s="6" t="s">
        <v>27</v>
      </c>
      <c r="AV14" s="6" t="s">
        <v>25</v>
      </c>
      <c r="AW14" s="5" t="s">
        <v>26</v>
      </c>
      <c r="AX14" s="7" t="s">
        <v>27</v>
      </c>
      <c r="AY14" s="4" t="s">
        <v>25</v>
      </c>
      <c r="AZ14" s="5" t="s">
        <v>26</v>
      </c>
      <c r="BA14" s="6" t="s">
        <v>27</v>
      </c>
      <c r="BB14" s="5" t="s">
        <v>25</v>
      </c>
      <c r="BC14" s="5" t="s">
        <v>26</v>
      </c>
      <c r="BD14" s="6" t="s">
        <v>27</v>
      </c>
      <c r="BE14" s="6" t="s">
        <v>25</v>
      </c>
      <c r="BF14" s="5" t="s">
        <v>26</v>
      </c>
      <c r="BG14" s="6" t="s">
        <v>27</v>
      </c>
      <c r="BH14" s="5" t="s">
        <v>25</v>
      </c>
      <c r="BI14" s="5" t="s">
        <v>26</v>
      </c>
      <c r="BJ14" s="6" t="s">
        <v>27</v>
      </c>
      <c r="BK14" s="6" t="s">
        <v>25</v>
      </c>
      <c r="BL14" s="5" t="s">
        <v>26</v>
      </c>
      <c r="BM14" s="7" t="s">
        <v>27</v>
      </c>
      <c r="BN14" s="4" t="s">
        <v>25</v>
      </c>
      <c r="BO14" s="5" t="s">
        <v>26</v>
      </c>
      <c r="BP14" s="6" t="s">
        <v>27</v>
      </c>
      <c r="BQ14" s="4" t="s">
        <v>25</v>
      </c>
      <c r="BR14" s="5" t="s">
        <v>26</v>
      </c>
      <c r="BS14" s="8" t="s">
        <v>27</v>
      </c>
      <c r="BT14" s="9" t="s">
        <v>25</v>
      </c>
      <c r="BU14" s="10" t="s">
        <v>26</v>
      </c>
      <c r="BV14" s="11" t="s">
        <v>27</v>
      </c>
      <c r="BW14" s="11" t="s">
        <v>25</v>
      </c>
      <c r="BX14" s="10" t="s">
        <v>26</v>
      </c>
      <c r="BY14" s="11" t="s">
        <v>27</v>
      </c>
      <c r="BZ14" s="11" t="s">
        <v>25</v>
      </c>
      <c r="CA14" s="10" t="s">
        <v>26</v>
      </c>
      <c r="CB14" s="12" t="s">
        <v>27</v>
      </c>
    </row>
    <row r="15" spans="1:80" ht="12.75" customHeight="1" x14ac:dyDescent="0.3">
      <c r="A15" s="6">
        <v>1</v>
      </c>
      <c r="B15" s="13" t="s">
        <v>28</v>
      </c>
      <c r="C15" s="14">
        <v>26879</v>
      </c>
      <c r="D15" s="15">
        <f>C15*1</f>
        <v>26879</v>
      </c>
      <c r="E15" s="16">
        <v>212067.91</v>
      </c>
      <c r="F15" s="17">
        <v>176014</v>
      </c>
      <c r="G15" s="18">
        <f>F15*1</f>
        <v>176014</v>
      </c>
      <c r="H15" s="19">
        <v>2035245.61</v>
      </c>
      <c r="I15" s="14">
        <v>32397</v>
      </c>
      <c r="J15" s="15">
        <f>I15*1</f>
        <v>32397</v>
      </c>
      <c r="K15" s="16">
        <v>246090.55</v>
      </c>
      <c r="L15" s="17">
        <v>222970</v>
      </c>
      <c r="M15" s="18">
        <f>L15*1</f>
        <v>222970</v>
      </c>
      <c r="N15" s="19">
        <v>2534306.31</v>
      </c>
      <c r="O15" s="14">
        <v>36029</v>
      </c>
      <c r="P15" s="15">
        <f>O15*1</f>
        <v>36029</v>
      </c>
      <c r="Q15" s="16">
        <v>275882.28999999998</v>
      </c>
      <c r="R15" s="17">
        <v>233355</v>
      </c>
      <c r="S15" s="18">
        <f>R15*1</f>
        <v>233355</v>
      </c>
      <c r="T15" s="19">
        <v>2674450.5699999998</v>
      </c>
      <c r="U15" s="14">
        <v>35016</v>
      </c>
      <c r="V15" s="15">
        <f>U15*1</f>
        <v>35016</v>
      </c>
      <c r="W15" s="20">
        <v>261159.77</v>
      </c>
      <c r="X15" s="17">
        <v>237171</v>
      </c>
      <c r="Y15" s="18">
        <f>X15*1</f>
        <v>237171</v>
      </c>
      <c r="Z15" s="19">
        <v>2698639.07</v>
      </c>
      <c r="AA15" s="14">
        <v>33291</v>
      </c>
      <c r="AB15" s="15">
        <f>AA15*1</f>
        <v>33291</v>
      </c>
      <c r="AC15" s="16">
        <v>247302.54</v>
      </c>
      <c r="AD15" s="17">
        <v>199366</v>
      </c>
      <c r="AE15" s="18">
        <f>AD15*1</f>
        <v>199366</v>
      </c>
      <c r="AF15" s="19">
        <v>2254940.2400000002</v>
      </c>
      <c r="AG15" s="14">
        <v>37674</v>
      </c>
      <c r="AH15" s="15">
        <f>AG15*1</f>
        <v>37674</v>
      </c>
      <c r="AI15" s="16">
        <v>282537.98</v>
      </c>
      <c r="AJ15" s="17">
        <v>210044</v>
      </c>
      <c r="AK15" s="18">
        <f>AJ15*1</f>
        <v>210044</v>
      </c>
      <c r="AL15" s="19">
        <v>2384228.83</v>
      </c>
      <c r="AM15" s="14">
        <v>35449</v>
      </c>
      <c r="AN15" s="15">
        <f>AM15*1</f>
        <v>35449</v>
      </c>
      <c r="AO15" s="16">
        <v>263310.42</v>
      </c>
      <c r="AP15" s="17">
        <v>205294</v>
      </c>
      <c r="AQ15" s="18">
        <f>AP15*1</f>
        <v>205294</v>
      </c>
      <c r="AR15" s="19">
        <v>2313204.7000000002</v>
      </c>
      <c r="AS15" s="21">
        <v>43921</v>
      </c>
      <c r="AT15" s="22">
        <v>43921</v>
      </c>
      <c r="AU15" s="16">
        <v>333495.87</v>
      </c>
      <c r="AV15" s="16">
        <v>187280</v>
      </c>
      <c r="AW15" s="23">
        <v>187280</v>
      </c>
      <c r="AX15" s="19">
        <v>2118575.23</v>
      </c>
      <c r="AY15" s="21">
        <v>48219</v>
      </c>
      <c r="AZ15" s="22">
        <v>48219</v>
      </c>
      <c r="BA15" s="16">
        <v>363454.4</v>
      </c>
      <c r="BB15" s="22">
        <v>198230</v>
      </c>
      <c r="BC15" s="22">
        <v>198230</v>
      </c>
      <c r="BD15" s="16">
        <v>2226708.04</v>
      </c>
      <c r="BE15" s="16">
        <v>46276</v>
      </c>
      <c r="BF15" s="23">
        <f>BE15*1</f>
        <v>46276</v>
      </c>
      <c r="BG15" s="16">
        <v>376915.12</v>
      </c>
      <c r="BH15" s="22">
        <v>175132</v>
      </c>
      <c r="BI15" s="22">
        <f>BH15*1</f>
        <v>175132</v>
      </c>
      <c r="BJ15" s="16">
        <v>2030242.92</v>
      </c>
      <c r="BK15" s="24">
        <f>'[1]4.1'!D13+'[1]4.1'!E13</f>
        <v>21096</v>
      </c>
      <c r="BL15" s="25">
        <f>'[1]4.1'!G13</f>
        <v>21096</v>
      </c>
      <c r="BM15" s="19">
        <f>'[1]4.1'!J13</f>
        <v>171697.52000000002</v>
      </c>
      <c r="BN15" s="26">
        <f>'[1]4.1'!D38</f>
        <v>193502</v>
      </c>
      <c r="BO15" s="27">
        <f>'[1]4.1'!G38</f>
        <v>193502</v>
      </c>
      <c r="BP15" s="16">
        <f>'[1]4.1'!J38</f>
        <v>2250275.83</v>
      </c>
      <c r="BQ15" s="26">
        <f>'[1]4.1'!F63</f>
        <v>74410</v>
      </c>
      <c r="BR15" s="27">
        <f>'[1]4.1'!G63</f>
        <v>74410</v>
      </c>
      <c r="BS15" s="23">
        <f>'[1]4.1'!J63</f>
        <v>610279.42000000004</v>
      </c>
      <c r="BT15" s="14">
        <f>C15+I15+O15+U15+AA15+AG15+AM15+AS15+AY15+BE15+BK15</f>
        <v>396247</v>
      </c>
      <c r="BU15" s="15">
        <f>D15+J15+P15+AB15+AH15+AN15+AT15+AZ15+BF15+BL15</f>
        <v>361231</v>
      </c>
      <c r="BV15" s="15">
        <f>E15+K15+Q15+W15+AC15+AI15+AO15+AU15+BA15+BG15+BM15</f>
        <v>3033914.37</v>
      </c>
      <c r="BW15" s="15">
        <f>F15+L15+R15+X15+AD15+AJ15+AP15+AV15+BB15+BH15+BN15</f>
        <v>2238358</v>
      </c>
      <c r="BX15" s="15">
        <f>G15+M15+S15+AE15+AK15+AQ15+AW15+BC15+BI15+BO15</f>
        <v>2001187</v>
      </c>
      <c r="BY15" s="15">
        <f>H15+N15+T15+Z15+AF15+AL15+AR15+AX15+BD15+BJ15+BP15</f>
        <v>25520817.350000001</v>
      </c>
      <c r="BZ15" s="15">
        <f>BQ15</f>
        <v>74410</v>
      </c>
      <c r="CA15" s="15">
        <f>BR15</f>
        <v>74410</v>
      </c>
      <c r="CB15" s="28">
        <f>BS15</f>
        <v>610279.42000000004</v>
      </c>
    </row>
    <row r="16" spans="1:80" ht="12.75" customHeight="1" x14ac:dyDescent="0.3">
      <c r="A16" s="6">
        <v>2</v>
      </c>
      <c r="B16" s="13" t="s">
        <v>29</v>
      </c>
      <c r="C16" s="14">
        <v>7288</v>
      </c>
      <c r="D16" s="15">
        <f>C16*2</f>
        <v>14576</v>
      </c>
      <c r="E16" s="16">
        <v>115590.78</v>
      </c>
      <c r="F16" s="17">
        <v>24009</v>
      </c>
      <c r="G16" s="18">
        <f>F16*2</f>
        <v>48018</v>
      </c>
      <c r="H16" s="19">
        <v>551223.47</v>
      </c>
      <c r="I16" s="14">
        <v>10530</v>
      </c>
      <c r="J16" s="15">
        <f>I16*2</f>
        <v>21060</v>
      </c>
      <c r="K16" s="16">
        <v>165502.82999999999</v>
      </c>
      <c r="L16" s="17">
        <v>33625</v>
      </c>
      <c r="M16" s="18">
        <f>L16*2</f>
        <v>67250</v>
      </c>
      <c r="N16" s="19">
        <v>764122.8</v>
      </c>
      <c r="O16" s="14">
        <v>8763</v>
      </c>
      <c r="P16" s="15">
        <f>O16*2</f>
        <v>17526</v>
      </c>
      <c r="Q16" s="16">
        <v>133675.65</v>
      </c>
      <c r="R16" s="17">
        <v>30282</v>
      </c>
      <c r="S16" s="18">
        <f>R16*2</f>
        <v>60564</v>
      </c>
      <c r="T16" s="19">
        <v>685468.56</v>
      </c>
      <c r="U16" s="14">
        <v>10121</v>
      </c>
      <c r="V16" s="15">
        <f>U16*2</f>
        <v>20242</v>
      </c>
      <c r="W16" s="20">
        <v>150397.66</v>
      </c>
      <c r="X16" s="17">
        <v>36215</v>
      </c>
      <c r="Y16" s="18">
        <f>X16*2</f>
        <v>72430</v>
      </c>
      <c r="Z16" s="19">
        <v>816718.42</v>
      </c>
      <c r="AA16" s="14">
        <v>9007</v>
      </c>
      <c r="AB16" s="15">
        <f>AA16*2</f>
        <v>18014</v>
      </c>
      <c r="AC16" s="16">
        <v>133555.29999999999</v>
      </c>
      <c r="AD16" s="17">
        <v>31974</v>
      </c>
      <c r="AE16" s="18">
        <f>AD16*2</f>
        <v>63948</v>
      </c>
      <c r="AF16" s="19">
        <v>718009.11</v>
      </c>
      <c r="AG16" s="14">
        <v>9091</v>
      </c>
      <c r="AH16" s="15">
        <f>AG16*2</f>
        <v>18182</v>
      </c>
      <c r="AI16" s="16">
        <v>133146.94</v>
      </c>
      <c r="AJ16" s="17">
        <v>30624</v>
      </c>
      <c r="AK16" s="18">
        <f>AJ16*2</f>
        <v>61248</v>
      </c>
      <c r="AL16" s="19">
        <v>687122.66</v>
      </c>
      <c r="AM16" s="14">
        <v>10314</v>
      </c>
      <c r="AN16" s="15">
        <f>AM16*2</f>
        <v>20628</v>
      </c>
      <c r="AO16" s="16">
        <v>152794.70000000001</v>
      </c>
      <c r="AP16" s="17">
        <v>32942</v>
      </c>
      <c r="AQ16" s="29">
        <f>AP16*2</f>
        <v>65884</v>
      </c>
      <c r="AR16" s="19">
        <v>730007.88</v>
      </c>
      <c r="AS16" s="21">
        <v>11467</v>
      </c>
      <c r="AT16" s="22">
        <v>22934</v>
      </c>
      <c r="AU16" s="16">
        <v>174981.43</v>
      </c>
      <c r="AV16" s="16">
        <v>29319</v>
      </c>
      <c r="AW16" s="23">
        <v>58638</v>
      </c>
      <c r="AX16" s="19">
        <v>653161.25</v>
      </c>
      <c r="AY16" s="21">
        <v>11891</v>
      </c>
      <c r="AZ16" s="22">
        <v>23782</v>
      </c>
      <c r="BA16" s="16">
        <v>180671.91</v>
      </c>
      <c r="BB16" s="22">
        <v>30510</v>
      </c>
      <c r="BC16" s="22">
        <v>61020</v>
      </c>
      <c r="BD16" s="16">
        <v>675542.77</v>
      </c>
      <c r="BE16" s="16">
        <v>10426</v>
      </c>
      <c r="BF16" s="23">
        <f>BE16*2</f>
        <v>20852</v>
      </c>
      <c r="BG16" s="16">
        <v>167713.12</v>
      </c>
      <c r="BH16" s="22">
        <v>28398</v>
      </c>
      <c r="BI16" s="22">
        <f>BH16*2</f>
        <v>56796</v>
      </c>
      <c r="BJ16" s="16">
        <v>652423.44999999995</v>
      </c>
      <c r="BK16" s="24">
        <f>'[1]4.1'!D14+'[1]4.1'!E14</f>
        <v>5335</v>
      </c>
      <c r="BL16" s="25">
        <f>'[1]4.1'!G14</f>
        <v>10670</v>
      </c>
      <c r="BM16" s="19">
        <f>'[1]4.1'!J14</f>
        <v>85791.290000000008</v>
      </c>
      <c r="BN16" s="26">
        <f>'[1]4.1'!D39</f>
        <v>26339</v>
      </c>
      <c r="BO16" s="27">
        <f>'[1]4.1'!G39</f>
        <v>52678</v>
      </c>
      <c r="BP16" s="16">
        <f>'[1]4.1'!J39</f>
        <v>605416.06999999995</v>
      </c>
      <c r="BQ16" s="26">
        <f>'[1]4.1'!F64</f>
        <v>7367</v>
      </c>
      <c r="BR16" s="27">
        <f>'[1]4.1'!G64</f>
        <v>14734</v>
      </c>
      <c r="BS16" s="23">
        <f>'[1]4.1'!J64</f>
        <v>119734.16999999998</v>
      </c>
      <c r="BT16" s="14">
        <f t="shared" ref="BT16:BT26" si="0">C16+I16+O16+U16+AA16+AG16+AM16+AS16+AY16+BE16+BK16</f>
        <v>104233</v>
      </c>
      <c r="BU16" s="15">
        <f t="shared" ref="BU16:BU27" si="1">D16+J16+P16+AB16+AH16+AN16+AT16+AZ16+BF16+BL16</f>
        <v>188224</v>
      </c>
      <c r="BV16" s="15">
        <f t="shared" ref="BV16:BW28" si="2">E16+K16+Q16+W16+AC16+AI16+AO16+AU16+BA16+BG16+BM16</f>
        <v>1593821.6099999999</v>
      </c>
      <c r="BW16" s="15">
        <f t="shared" si="2"/>
        <v>334237</v>
      </c>
      <c r="BX16" s="15">
        <f t="shared" ref="BX16:BX28" si="3">G16+M16+S16+AE16+AK16+AQ16+AW16+BC16+BI16+BO16</f>
        <v>596044</v>
      </c>
      <c r="BY16" s="15">
        <f t="shared" ref="BY16:BY28" si="4">H16+N16+T16+Z16+AF16+AL16+AR16+AX16+BD16+BJ16+BP16</f>
        <v>7539216.4400000004</v>
      </c>
      <c r="BZ16" s="15">
        <f t="shared" ref="BZ16:CB28" si="5">BQ16</f>
        <v>7367</v>
      </c>
      <c r="CA16" s="15">
        <f t="shared" si="5"/>
        <v>14734</v>
      </c>
      <c r="CB16" s="28">
        <f t="shared" si="5"/>
        <v>119734.16999999998</v>
      </c>
    </row>
    <row r="17" spans="1:80" ht="12.75" customHeight="1" x14ac:dyDescent="0.3">
      <c r="A17" s="6">
        <v>3</v>
      </c>
      <c r="B17" s="13" t="s">
        <v>30</v>
      </c>
      <c r="C17" s="14">
        <v>350</v>
      </c>
      <c r="D17" s="15">
        <f>C17*1.5</f>
        <v>525</v>
      </c>
      <c r="E17" s="16">
        <v>4214.4799999999996</v>
      </c>
      <c r="F17" s="17">
        <v>1190</v>
      </c>
      <c r="G17" s="18">
        <f>F17*1.5</f>
        <v>1785</v>
      </c>
      <c r="H17" s="19">
        <v>20993.24</v>
      </c>
      <c r="I17" s="14">
        <v>391</v>
      </c>
      <c r="J17" s="15">
        <f>I17*1.5</f>
        <v>586.5</v>
      </c>
      <c r="K17" s="16">
        <v>4686.1899999999996</v>
      </c>
      <c r="L17" s="17">
        <v>1708</v>
      </c>
      <c r="M17" s="18">
        <f>L17*1.5</f>
        <v>2562</v>
      </c>
      <c r="N17" s="19">
        <v>29817.19</v>
      </c>
      <c r="O17" s="14">
        <v>374</v>
      </c>
      <c r="P17" s="15">
        <f>O17*1.5</f>
        <v>561</v>
      </c>
      <c r="Q17" s="16">
        <v>4490.24</v>
      </c>
      <c r="R17" s="17">
        <v>1255</v>
      </c>
      <c r="S17" s="18">
        <f>R17*1.5</f>
        <v>1882.5</v>
      </c>
      <c r="T17" s="19">
        <v>22177.93</v>
      </c>
      <c r="U17" s="14">
        <v>266</v>
      </c>
      <c r="V17" s="15">
        <f>U17*1.5</f>
        <v>399</v>
      </c>
      <c r="W17" s="20">
        <v>3243.62</v>
      </c>
      <c r="X17" s="17">
        <v>1339</v>
      </c>
      <c r="Y17" s="18">
        <f>X17*1.5</f>
        <v>2008.5</v>
      </c>
      <c r="Z17" s="19">
        <v>23620.53</v>
      </c>
      <c r="AA17" s="14">
        <v>265</v>
      </c>
      <c r="AB17" s="15">
        <f>AA17*1.5</f>
        <v>397.5</v>
      </c>
      <c r="AC17" s="16">
        <v>3170.3</v>
      </c>
      <c r="AD17" s="17">
        <v>1051</v>
      </c>
      <c r="AE17" s="18">
        <f>AD17*1.5</f>
        <v>1576.5</v>
      </c>
      <c r="AF17" s="19">
        <v>18442.77</v>
      </c>
      <c r="AG17" s="14">
        <v>263</v>
      </c>
      <c r="AH17" s="15">
        <f>AG17*1.5</f>
        <v>394.5</v>
      </c>
      <c r="AI17" s="16">
        <v>3153.82</v>
      </c>
      <c r="AJ17" s="17">
        <v>1014</v>
      </c>
      <c r="AK17" s="18">
        <f>AJ17*1.5</f>
        <v>1521</v>
      </c>
      <c r="AL17" s="19">
        <v>17829.66</v>
      </c>
      <c r="AM17" s="14">
        <v>251</v>
      </c>
      <c r="AN17" s="15">
        <f>AM17*1.5</f>
        <v>376.5</v>
      </c>
      <c r="AO17" s="16">
        <v>3025.36</v>
      </c>
      <c r="AP17" s="17">
        <v>1070</v>
      </c>
      <c r="AQ17" s="18">
        <f>AP17*1.5</f>
        <v>1605</v>
      </c>
      <c r="AR17" s="19">
        <v>18793.75</v>
      </c>
      <c r="AS17" s="21">
        <v>328</v>
      </c>
      <c r="AT17" s="22">
        <v>492</v>
      </c>
      <c r="AU17" s="16">
        <v>3940.21</v>
      </c>
      <c r="AV17" s="16">
        <v>984</v>
      </c>
      <c r="AW17" s="23">
        <v>1476</v>
      </c>
      <c r="AX17" s="19">
        <v>17255.310000000001</v>
      </c>
      <c r="AY17" s="21">
        <v>380</v>
      </c>
      <c r="AZ17" s="22">
        <v>570</v>
      </c>
      <c r="BA17" s="16">
        <v>4624.3599999999997</v>
      </c>
      <c r="BB17" s="22">
        <v>1111</v>
      </c>
      <c r="BC17" s="22">
        <v>1666.5</v>
      </c>
      <c r="BD17" s="16">
        <v>19354.259999999998</v>
      </c>
      <c r="BE17" s="16">
        <v>364</v>
      </c>
      <c r="BF17" s="23">
        <f>BE17*1.5</f>
        <v>546</v>
      </c>
      <c r="BG17" s="16">
        <v>4456.8600000000006</v>
      </c>
      <c r="BH17" s="22">
        <v>926</v>
      </c>
      <c r="BI17" s="22">
        <f>BH17*1.5</f>
        <v>1389</v>
      </c>
      <c r="BJ17" s="16">
        <v>16226.89</v>
      </c>
      <c r="BK17" s="24">
        <f>'[1]4.1'!D15+'[1]4.1'!E15</f>
        <v>217</v>
      </c>
      <c r="BL17" s="25">
        <f>'[1]4.1'!G15</f>
        <v>325.5</v>
      </c>
      <c r="BM17" s="19">
        <f>'[1]4.1'!J15</f>
        <v>2632.91</v>
      </c>
      <c r="BN17" s="26">
        <f>'[1]4.1'!D40</f>
        <v>1283</v>
      </c>
      <c r="BO17" s="27">
        <f>'[1]4.1'!G40</f>
        <v>1924.5</v>
      </c>
      <c r="BP17" s="16">
        <f>'[1]4.1'!J40</f>
        <v>22468.89</v>
      </c>
      <c r="BQ17" s="26">
        <f>'[1]4.1'!F65</f>
        <v>803</v>
      </c>
      <c r="BR17" s="27">
        <f>'[1]4.1'!G65</f>
        <v>1204.5</v>
      </c>
      <c r="BS17" s="23">
        <f>'[1]4.1'!J65</f>
        <v>13308.619999999999</v>
      </c>
      <c r="BT17" s="14">
        <f t="shared" si="0"/>
        <v>3449</v>
      </c>
      <c r="BU17" s="15">
        <f t="shared" si="1"/>
        <v>4774.5</v>
      </c>
      <c r="BV17" s="15">
        <f t="shared" si="2"/>
        <v>41638.349999999991</v>
      </c>
      <c r="BW17" s="15">
        <f t="shared" si="2"/>
        <v>12931</v>
      </c>
      <c r="BX17" s="15">
        <f t="shared" si="3"/>
        <v>17388</v>
      </c>
      <c r="BY17" s="15">
        <f t="shared" si="4"/>
        <v>226980.42000000004</v>
      </c>
      <c r="BZ17" s="15">
        <f t="shared" si="5"/>
        <v>803</v>
      </c>
      <c r="CA17" s="15">
        <f t="shared" si="5"/>
        <v>1204.5</v>
      </c>
      <c r="CB17" s="28">
        <f t="shared" si="5"/>
        <v>13308.619999999999</v>
      </c>
    </row>
    <row r="18" spans="1:80" ht="12.75" customHeight="1" x14ac:dyDescent="0.3">
      <c r="A18" s="6">
        <v>4</v>
      </c>
      <c r="B18" s="30" t="s">
        <v>31</v>
      </c>
      <c r="C18" s="14">
        <v>8953</v>
      </c>
      <c r="D18" s="15">
        <f>C18*3</f>
        <v>26859</v>
      </c>
      <c r="E18" s="16">
        <v>213936.66</v>
      </c>
      <c r="F18" s="17">
        <v>13644</v>
      </c>
      <c r="G18" s="18">
        <f>F18*3</f>
        <v>40932</v>
      </c>
      <c r="H18" s="19">
        <v>469930.68</v>
      </c>
      <c r="I18" s="14">
        <v>13151</v>
      </c>
      <c r="J18" s="15">
        <f>I18*3</f>
        <v>39453</v>
      </c>
      <c r="K18" s="16">
        <v>312970.06</v>
      </c>
      <c r="L18" s="17">
        <v>19598</v>
      </c>
      <c r="M18" s="18">
        <f>L18*3</f>
        <v>58794</v>
      </c>
      <c r="N18" s="19">
        <v>672607.18</v>
      </c>
      <c r="O18" s="14">
        <v>11162</v>
      </c>
      <c r="P18" s="15">
        <f>O18*3</f>
        <v>33486</v>
      </c>
      <c r="Q18" s="16">
        <v>264449.21999999997</v>
      </c>
      <c r="R18" s="17">
        <v>16252</v>
      </c>
      <c r="S18" s="18">
        <f>R18*3</f>
        <v>48756</v>
      </c>
      <c r="T18" s="19">
        <v>557446.96</v>
      </c>
      <c r="U18" s="14">
        <v>11088</v>
      </c>
      <c r="V18" s="15">
        <f>U18*3</f>
        <v>33264</v>
      </c>
      <c r="W18" s="20">
        <v>260549.18</v>
      </c>
      <c r="X18" s="17">
        <v>17916</v>
      </c>
      <c r="Y18" s="18">
        <f>X18*3</f>
        <v>53748</v>
      </c>
      <c r="Z18" s="19">
        <v>614373.28</v>
      </c>
      <c r="AA18" s="14">
        <v>9696</v>
      </c>
      <c r="AB18" s="15">
        <f>AA18*3</f>
        <v>29088</v>
      </c>
      <c r="AC18" s="16">
        <v>226146.66</v>
      </c>
      <c r="AD18" s="17">
        <v>15910</v>
      </c>
      <c r="AE18" s="18">
        <f>AD18*3</f>
        <v>47730</v>
      </c>
      <c r="AF18" s="19">
        <v>544870.96</v>
      </c>
      <c r="AG18" s="14">
        <v>9798</v>
      </c>
      <c r="AH18" s="15">
        <f>AG18*3</f>
        <v>29394</v>
      </c>
      <c r="AI18" s="16">
        <v>228497.38</v>
      </c>
      <c r="AJ18" s="17">
        <v>15465</v>
      </c>
      <c r="AK18" s="18">
        <f>AJ18*3</f>
        <v>46395</v>
      </c>
      <c r="AL18" s="19">
        <v>527930.86</v>
      </c>
      <c r="AM18" s="14">
        <v>10647</v>
      </c>
      <c r="AN18" s="15">
        <f>AM18*3</f>
        <v>31941</v>
      </c>
      <c r="AO18" s="16">
        <v>249079.04000000001</v>
      </c>
      <c r="AP18" s="17">
        <v>16534</v>
      </c>
      <c r="AQ18" s="18">
        <f>AP18*3</f>
        <v>49602</v>
      </c>
      <c r="AR18" s="19">
        <v>564631.30000000005</v>
      </c>
      <c r="AS18" s="21">
        <v>11754</v>
      </c>
      <c r="AT18" s="22">
        <v>35262</v>
      </c>
      <c r="AU18" s="16">
        <v>275838.14</v>
      </c>
      <c r="AV18" s="16">
        <v>14978</v>
      </c>
      <c r="AW18" s="23">
        <v>44934</v>
      </c>
      <c r="AX18" s="19">
        <v>511905.6</v>
      </c>
      <c r="AY18" s="21">
        <v>12978</v>
      </c>
      <c r="AZ18" s="22">
        <v>38934</v>
      </c>
      <c r="BA18" s="16">
        <v>304931.44</v>
      </c>
      <c r="BB18" s="22">
        <v>16341</v>
      </c>
      <c r="BC18" s="22">
        <v>49023</v>
      </c>
      <c r="BD18" s="16">
        <v>556165.93999999994</v>
      </c>
      <c r="BE18" s="16">
        <v>12342</v>
      </c>
      <c r="BF18" s="23">
        <f>BE18*3</f>
        <v>37026</v>
      </c>
      <c r="BG18" s="16">
        <v>295935.07999999996</v>
      </c>
      <c r="BH18" s="22">
        <v>15902</v>
      </c>
      <c r="BI18" s="22">
        <f>BH18*3</f>
        <v>47706</v>
      </c>
      <c r="BJ18" s="16">
        <v>545924.88</v>
      </c>
      <c r="BK18" s="24">
        <f>'[1]4.1'!D16+'[1]4.1'!E16</f>
        <v>6364</v>
      </c>
      <c r="BL18" s="25">
        <f>'[1]4.1'!G16</f>
        <v>19092</v>
      </c>
      <c r="BM18" s="19">
        <f>'[1]4.1'!J16</f>
        <v>152412.4</v>
      </c>
      <c r="BN18" s="26">
        <f>'[1]4.1'!D41</f>
        <v>14586</v>
      </c>
      <c r="BO18" s="27">
        <f>'[1]4.1'!G41</f>
        <v>43758</v>
      </c>
      <c r="BP18" s="16">
        <f>'[1]4.1'!J41</f>
        <v>500607.98</v>
      </c>
      <c r="BQ18" s="26">
        <f>'[1]4.1'!F66</f>
        <v>6137</v>
      </c>
      <c r="BR18" s="27">
        <f>'[1]4.1'!G66</f>
        <v>18411</v>
      </c>
      <c r="BS18" s="23">
        <f>'[1]4.1'!J66</f>
        <v>148662.54000000004</v>
      </c>
      <c r="BT18" s="14">
        <f t="shared" si="0"/>
        <v>117933</v>
      </c>
      <c r="BU18" s="15">
        <f t="shared" si="1"/>
        <v>320535</v>
      </c>
      <c r="BV18" s="15">
        <f t="shared" si="2"/>
        <v>2784745.26</v>
      </c>
      <c r="BW18" s="15">
        <f t="shared" si="2"/>
        <v>177126</v>
      </c>
      <c r="BX18" s="15">
        <f t="shared" si="3"/>
        <v>477630</v>
      </c>
      <c r="BY18" s="15">
        <f t="shared" si="4"/>
        <v>6066395.6199999992</v>
      </c>
      <c r="BZ18" s="15">
        <f t="shared" si="5"/>
        <v>6137</v>
      </c>
      <c r="CA18" s="15">
        <f t="shared" si="5"/>
        <v>18411</v>
      </c>
      <c r="CB18" s="28">
        <f t="shared" si="5"/>
        <v>148662.54000000004</v>
      </c>
    </row>
    <row r="19" spans="1:80" ht="12.75" customHeight="1" x14ac:dyDescent="0.3">
      <c r="A19" s="6">
        <v>5</v>
      </c>
      <c r="B19" s="30" t="s">
        <v>32</v>
      </c>
      <c r="C19" s="14">
        <v>295</v>
      </c>
      <c r="D19" s="15">
        <f>C19*2</f>
        <v>590</v>
      </c>
      <c r="E19" s="16">
        <v>4659.2299999999996</v>
      </c>
      <c r="F19" s="17">
        <v>574</v>
      </c>
      <c r="G19" s="18">
        <f>F19*2</f>
        <v>1148</v>
      </c>
      <c r="H19" s="19">
        <v>12935.24</v>
      </c>
      <c r="I19" s="14">
        <v>413</v>
      </c>
      <c r="J19" s="15">
        <f>I19*2</f>
        <v>826</v>
      </c>
      <c r="K19" s="16">
        <v>6459.97</v>
      </c>
      <c r="L19" s="17">
        <v>852</v>
      </c>
      <c r="M19" s="18">
        <f>L19*2</f>
        <v>1704</v>
      </c>
      <c r="N19" s="19">
        <v>19251.48</v>
      </c>
      <c r="O19" s="14">
        <v>244</v>
      </c>
      <c r="P19" s="15">
        <f>O19*2</f>
        <v>488</v>
      </c>
      <c r="Q19" s="16">
        <v>3848.72</v>
      </c>
      <c r="R19" s="17">
        <v>472</v>
      </c>
      <c r="S19" s="18">
        <f>R19*2</f>
        <v>944</v>
      </c>
      <c r="T19" s="19">
        <v>10846.88</v>
      </c>
      <c r="U19" s="14">
        <v>233</v>
      </c>
      <c r="V19" s="15">
        <f>U19*2</f>
        <v>466</v>
      </c>
      <c r="W19" s="20">
        <v>3717.16</v>
      </c>
      <c r="X19" s="17">
        <v>388</v>
      </c>
      <c r="Y19" s="18">
        <f>X19*2</f>
        <v>776</v>
      </c>
      <c r="Z19" s="19">
        <v>8974.98</v>
      </c>
      <c r="AA19" s="14">
        <v>82</v>
      </c>
      <c r="AB19" s="15">
        <f>AA19*2</f>
        <v>164</v>
      </c>
      <c r="AC19" s="16">
        <v>1284.8399999999999</v>
      </c>
      <c r="AD19" s="17">
        <v>230</v>
      </c>
      <c r="AE19" s="18">
        <f>AD19*2</f>
        <v>460</v>
      </c>
      <c r="AF19" s="19">
        <v>5186.0200000000004</v>
      </c>
      <c r="AG19" s="14">
        <v>106</v>
      </c>
      <c r="AH19" s="15">
        <f>AG19*2</f>
        <v>212</v>
      </c>
      <c r="AI19" s="16">
        <v>1688.22</v>
      </c>
      <c r="AJ19" s="17">
        <v>283</v>
      </c>
      <c r="AK19" s="18">
        <f>AJ19*2</f>
        <v>566</v>
      </c>
      <c r="AL19" s="19">
        <v>6511.68</v>
      </c>
      <c r="AM19" s="14">
        <v>146</v>
      </c>
      <c r="AN19" s="15">
        <f>AM19*2</f>
        <v>292</v>
      </c>
      <c r="AO19" s="16">
        <v>2274.1999999999998</v>
      </c>
      <c r="AP19" s="17">
        <v>276</v>
      </c>
      <c r="AQ19" s="18">
        <f>AP19*2</f>
        <v>552</v>
      </c>
      <c r="AR19" s="19">
        <v>6317.71</v>
      </c>
      <c r="AS19" s="21">
        <v>117</v>
      </c>
      <c r="AT19" s="22">
        <v>234</v>
      </c>
      <c r="AU19" s="16">
        <v>1896.55</v>
      </c>
      <c r="AV19" s="16">
        <v>219</v>
      </c>
      <c r="AW19" s="23">
        <v>438</v>
      </c>
      <c r="AX19" s="19">
        <v>5076.54</v>
      </c>
      <c r="AY19" s="21">
        <v>146</v>
      </c>
      <c r="AZ19" s="22">
        <v>292</v>
      </c>
      <c r="BA19" s="16">
        <v>2372.14</v>
      </c>
      <c r="BB19" s="22">
        <v>316</v>
      </c>
      <c r="BC19" s="22">
        <v>632</v>
      </c>
      <c r="BD19" s="16">
        <v>7300.65</v>
      </c>
      <c r="BE19" s="16">
        <v>129</v>
      </c>
      <c r="BF19" s="23">
        <f>BE19*2</f>
        <v>258</v>
      </c>
      <c r="BG19" s="16">
        <v>2100.73</v>
      </c>
      <c r="BH19" s="22">
        <v>269</v>
      </c>
      <c r="BI19" s="22">
        <f>BH19*2</f>
        <v>538</v>
      </c>
      <c r="BJ19" s="16">
        <v>6287.96</v>
      </c>
      <c r="BK19" s="24">
        <f>'[1]4.1'!D17+'[1]4.1'!E17</f>
        <v>85</v>
      </c>
      <c r="BL19" s="25">
        <f>'[1]4.1'!G17</f>
        <v>170</v>
      </c>
      <c r="BM19" s="19">
        <f>'[1]4.1'!J17</f>
        <v>1386.93</v>
      </c>
      <c r="BN19" s="26">
        <f>'[1]4.1'!D42</f>
        <v>309</v>
      </c>
      <c r="BO19" s="27">
        <f>'[1]4.1'!G42</f>
        <v>618</v>
      </c>
      <c r="BP19" s="16">
        <f>'[1]4.1'!J42</f>
        <v>7217.35</v>
      </c>
      <c r="BQ19" s="26">
        <f>'[1]4.1'!F67</f>
        <v>247</v>
      </c>
      <c r="BR19" s="27">
        <f>'[1]4.1'!G67</f>
        <v>494</v>
      </c>
      <c r="BS19" s="23">
        <f>'[1]4.1'!J67</f>
        <v>5963.5499999999993</v>
      </c>
      <c r="BT19" s="14">
        <f t="shared" si="0"/>
        <v>1996</v>
      </c>
      <c r="BU19" s="15">
        <f t="shared" si="1"/>
        <v>3526</v>
      </c>
      <c r="BV19" s="15">
        <f t="shared" si="2"/>
        <v>31688.690000000002</v>
      </c>
      <c r="BW19" s="15">
        <f t="shared" si="2"/>
        <v>4188</v>
      </c>
      <c r="BX19" s="15">
        <f t="shared" si="3"/>
        <v>7600</v>
      </c>
      <c r="BY19" s="15">
        <f t="shared" si="4"/>
        <v>95906.49</v>
      </c>
      <c r="BZ19" s="15">
        <f t="shared" si="5"/>
        <v>247</v>
      </c>
      <c r="CA19" s="15">
        <f t="shared" si="5"/>
        <v>494</v>
      </c>
      <c r="CB19" s="28">
        <f t="shared" si="5"/>
        <v>5963.5499999999993</v>
      </c>
    </row>
    <row r="20" spans="1:80" ht="12.75" customHeight="1" x14ac:dyDescent="0.3">
      <c r="A20" s="6">
        <v>6</v>
      </c>
      <c r="B20" s="30" t="s">
        <v>33</v>
      </c>
      <c r="C20" s="14">
        <v>4427</v>
      </c>
      <c r="D20" s="15">
        <f>C20*4</f>
        <v>17708</v>
      </c>
      <c r="E20" s="16">
        <v>141309.16</v>
      </c>
      <c r="F20" s="17">
        <v>6176</v>
      </c>
      <c r="G20" s="18">
        <f>F20*4</f>
        <v>24704</v>
      </c>
      <c r="H20" s="19">
        <v>284331.46000000002</v>
      </c>
      <c r="I20" s="14">
        <v>6373</v>
      </c>
      <c r="J20" s="15">
        <f>I20*4</f>
        <v>25492</v>
      </c>
      <c r="K20" s="16">
        <v>203275.3</v>
      </c>
      <c r="L20" s="17">
        <v>9703</v>
      </c>
      <c r="M20" s="18">
        <f>L20*4</f>
        <v>38812</v>
      </c>
      <c r="N20" s="19">
        <v>444936.24</v>
      </c>
      <c r="O20" s="14">
        <v>6251</v>
      </c>
      <c r="P20" s="15">
        <f>O20*4</f>
        <v>25004</v>
      </c>
      <c r="Q20" s="16">
        <v>199409.16</v>
      </c>
      <c r="R20" s="17">
        <v>9067</v>
      </c>
      <c r="S20" s="18">
        <f>R20*4</f>
        <v>36268</v>
      </c>
      <c r="T20" s="19">
        <v>414943.48</v>
      </c>
      <c r="U20" s="14">
        <v>6979</v>
      </c>
      <c r="V20" s="15">
        <f>U20*4</f>
        <v>27916</v>
      </c>
      <c r="W20" s="20">
        <v>222016.7</v>
      </c>
      <c r="X20" s="17">
        <v>10629</v>
      </c>
      <c r="Y20" s="18">
        <f>X20*4</f>
        <v>42516</v>
      </c>
      <c r="Z20" s="19">
        <v>486198.3</v>
      </c>
      <c r="AA20" s="14">
        <v>6942</v>
      </c>
      <c r="AB20" s="15">
        <f>AA20*4</f>
        <v>27768</v>
      </c>
      <c r="AC20" s="16">
        <v>220692.02</v>
      </c>
      <c r="AD20" s="17">
        <v>10341</v>
      </c>
      <c r="AE20" s="18">
        <f>AD20*4</f>
        <v>41364</v>
      </c>
      <c r="AF20" s="19">
        <v>472258.64</v>
      </c>
      <c r="AG20" s="14">
        <v>7239</v>
      </c>
      <c r="AH20" s="15">
        <f>AG20*4</f>
        <v>28956</v>
      </c>
      <c r="AI20" s="16">
        <v>229601.24</v>
      </c>
      <c r="AJ20" s="17">
        <v>10151</v>
      </c>
      <c r="AK20" s="18">
        <f>AJ20*4</f>
        <v>40604</v>
      </c>
      <c r="AL20" s="19">
        <v>462641.06</v>
      </c>
      <c r="AM20" s="14">
        <v>7906</v>
      </c>
      <c r="AN20" s="15">
        <f>AM20*4</f>
        <v>31624</v>
      </c>
      <c r="AO20" s="16">
        <v>250879.12</v>
      </c>
      <c r="AP20" s="17">
        <v>10680</v>
      </c>
      <c r="AQ20" s="18">
        <f>AP20*4</f>
        <v>42720</v>
      </c>
      <c r="AR20" s="19">
        <v>486759.98</v>
      </c>
      <c r="AS20" s="21">
        <v>8819</v>
      </c>
      <c r="AT20" s="22">
        <v>35276</v>
      </c>
      <c r="AU20" s="16">
        <v>280232.90000000002</v>
      </c>
      <c r="AV20" s="16">
        <v>9356</v>
      </c>
      <c r="AW20" s="23">
        <v>37424</v>
      </c>
      <c r="AX20" s="19">
        <v>426864.9</v>
      </c>
      <c r="AY20" s="21">
        <v>8239</v>
      </c>
      <c r="AZ20" s="22">
        <v>32956</v>
      </c>
      <c r="BA20" s="16">
        <v>260595.1</v>
      </c>
      <c r="BB20" s="22">
        <v>8844</v>
      </c>
      <c r="BC20" s="22">
        <v>35376</v>
      </c>
      <c r="BD20" s="16">
        <v>402031.98</v>
      </c>
      <c r="BE20" s="16">
        <v>7439</v>
      </c>
      <c r="BF20" s="23">
        <f>BE20*4</f>
        <v>29756</v>
      </c>
      <c r="BG20" s="16">
        <v>236779.08000000002</v>
      </c>
      <c r="BH20" s="22">
        <v>7904</v>
      </c>
      <c r="BI20" s="22">
        <f>BH20*4</f>
        <v>31616</v>
      </c>
      <c r="BJ20" s="16">
        <v>360960.32</v>
      </c>
      <c r="BK20" s="24">
        <f>'[1]4.1'!D18+'[1]4.1'!E18</f>
        <v>3687</v>
      </c>
      <c r="BL20" s="25">
        <f>'[1]4.1'!G18</f>
        <v>14748</v>
      </c>
      <c r="BM20" s="19">
        <f>'[1]4.1'!J18</f>
        <v>117272.36</v>
      </c>
      <c r="BN20" s="26">
        <f>'[1]4.1'!D43</f>
        <v>7509</v>
      </c>
      <c r="BO20" s="27">
        <f>'[1]4.1'!G43</f>
        <v>30036</v>
      </c>
      <c r="BP20" s="16">
        <f>'[1]4.1'!J43</f>
        <v>342629.56</v>
      </c>
      <c r="BQ20" s="26">
        <f>'[1]4.1'!F68</f>
        <v>4189</v>
      </c>
      <c r="BR20" s="27">
        <f>'[1]4.1'!G68</f>
        <v>16756</v>
      </c>
      <c r="BS20" s="23">
        <f>'[1]4.1'!J68</f>
        <v>135533.51999999999</v>
      </c>
      <c r="BT20" s="14">
        <f t="shared" si="0"/>
        <v>74301</v>
      </c>
      <c r="BU20" s="15">
        <f t="shared" si="1"/>
        <v>269288</v>
      </c>
      <c r="BV20" s="15">
        <f t="shared" si="2"/>
        <v>2362062.14</v>
      </c>
      <c r="BW20" s="15">
        <f t="shared" si="2"/>
        <v>100360</v>
      </c>
      <c r="BX20" s="15">
        <f t="shared" si="3"/>
        <v>358924</v>
      </c>
      <c r="BY20" s="15">
        <f t="shared" si="4"/>
        <v>4584555.92</v>
      </c>
      <c r="BZ20" s="15">
        <f t="shared" si="5"/>
        <v>4189</v>
      </c>
      <c r="CA20" s="15">
        <f t="shared" si="5"/>
        <v>16756</v>
      </c>
      <c r="CB20" s="28">
        <f t="shared" si="5"/>
        <v>135533.51999999999</v>
      </c>
    </row>
    <row r="21" spans="1:80" ht="12.75" customHeight="1" x14ac:dyDescent="0.3">
      <c r="A21" s="6">
        <v>7</v>
      </c>
      <c r="B21" s="31" t="s">
        <v>34</v>
      </c>
      <c r="C21" s="14">
        <v>2468</v>
      </c>
      <c r="D21" s="15">
        <f>C21*5</f>
        <v>12340</v>
      </c>
      <c r="E21" s="16">
        <v>98664.46</v>
      </c>
      <c r="F21" s="17">
        <v>2350</v>
      </c>
      <c r="G21" s="18">
        <f>F21*5</f>
        <v>11750</v>
      </c>
      <c r="H21" s="19">
        <v>135880.84</v>
      </c>
      <c r="I21" s="14">
        <v>3414</v>
      </c>
      <c r="J21" s="15">
        <f>I21*5</f>
        <v>17070</v>
      </c>
      <c r="K21" s="16">
        <v>136510.04</v>
      </c>
      <c r="L21" s="17">
        <v>3823</v>
      </c>
      <c r="M21" s="18">
        <f>L21*5</f>
        <v>19115</v>
      </c>
      <c r="N21" s="19">
        <v>219375.05</v>
      </c>
      <c r="O21" s="14">
        <v>3709</v>
      </c>
      <c r="P21" s="15">
        <f>O21*5</f>
        <v>18545</v>
      </c>
      <c r="Q21" s="16">
        <v>148019.66</v>
      </c>
      <c r="R21" s="17">
        <v>3945</v>
      </c>
      <c r="S21" s="18">
        <f>R21*5</f>
        <v>19725</v>
      </c>
      <c r="T21" s="19">
        <v>226034.31</v>
      </c>
      <c r="U21" s="14">
        <v>4046</v>
      </c>
      <c r="V21" s="15">
        <f>U21*5</f>
        <v>20230</v>
      </c>
      <c r="W21" s="20">
        <v>160980.10999999999</v>
      </c>
      <c r="X21" s="17">
        <v>4943</v>
      </c>
      <c r="Y21" s="18">
        <f>X21*5</f>
        <v>24715</v>
      </c>
      <c r="Z21" s="19">
        <v>282540.34999999998</v>
      </c>
      <c r="AA21" s="14">
        <v>4358</v>
      </c>
      <c r="AB21" s="15">
        <f>AA21*5</f>
        <v>21790</v>
      </c>
      <c r="AC21" s="16">
        <v>173266.21</v>
      </c>
      <c r="AD21" s="17">
        <v>4915</v>
      </c>
      <c r="AE21" s="18">
        <f>AD21*5</f>
        <v>24575</v>
      </c>
      <c r="AF21" s="19">
        <v>280547.55</v>
      </c>
      <c r="AG21" s="14">
        <v>4455</v>
      </c>
      <c r="AH21" s="15">
        <f>AG21*5</f>
        <v>22275</v>
      </c>
      <c r="AI21" s="16">
        <v>177044.78</v>
      </c>
      <c r="AJ21" s="17">
        <v>4930</v>
      </c>
      <c r="AK21" s="18">
        <f>AJ21*5</f>
        <v>24650</v>
      </c>
      <c r="AL21" s="19">
        <v>281240.86</v>
      </c>
      <c r="AM21" s="14">
        <v>4888</v>
      </c>
      <c r="AN21" s="15">
        <f>AM21*5</f>
        <v>24440</v>
      </c>
      <c r="AO21" s="16">
        <v>194433.01</v>
      </c>
      <c r="AP21" s="17">
        <v>5265</v>
      </c>
      <c r="AQ21" s="18">
        <f>AP21*5</f>
        <v>26325</v>
      </c>
      <c r="AR21" s="19">
        <v>299996.94</v>
      </c>
      <c r="AS21" s="21">
        <v>5525</v>
      </c>
      <c r="AT21" s="22">
        <v>27625</v>
      </c>
      <c r="AU21" s="16">
        <v>219924.69</v>
      </c>
      <c r="AV21" s="16">
        <v>4958</v>
      </c>
      <c r="AW21" s="23">
        <v>24790</v>
      </c>
      <c r="AX21" s="19">
        <v>282657.28000000003</v>
      </c>
      <c r="AY21" s="21">
        <v>5663</v>
      </c>
      <c r="AZ21" s="22">
        <v>28315</v>
      </c>
      <c r="BA21" s="16">
        <v>223943.98</v>
      </c>
      <c r="BB21" s="22">
        <v>5242</v>
      </c>
      <c r="BC21" s="22">
        <v>26210</v>
      </c>
      <c r="BD21" s="16">
        <v>297684.84999999998</v>
      </c>
      <c r="BE21" s="16">
        <v>4946</v>
      </c>
      <c r="BF21" s="23">
        <f>BE21*5</f>
        <v>24730</v>
      </c>
      <c r="BG21" s="16">
        <v>197068.01</v>
      </c>
      <c r="BH21" s="22">
        <v>4845</v>
      </c>
      <c r="BI21" s="22">
        <f>BH21*5</f>
        <v>24225</v>
      </c>
      <c r="BJ21" s="16">
        <v>276361.86</v>
      </c>
      <c r="BK21" s="24">
        <f>'[1]4.1'!D19+'[1]4.1'!E19</f>
        <v>2661</v>
      </c>
      <c r="BL21" s="25">
        <f>'[1]4.1'!G19</f>
        <v>13305</v>
      </c>
      <c r="BM21" s="19">
        <f>'[1]4.1'!J19</f>
        <v>105914.76000000001</v>
      </c>
      <c r="BN21" s="26">
        <f>'[1]4.1'!D44</f>
        <v>4678</v>
      </c>
      <c r="BO21" s="27">
        <f>'[1]4.1'!G44</f>
        <v>23390</v>
      </c>
      <c r="BP21" s="16">
        <f>'[1]4.1'!J44</f>
        <v>266766.90999999997</v>
      </c>
      <c r="BQ21" s="26">
        <f>'[1]4.1'!F69</f>
        <v>3023</v>
      </c>
      <c r="BR21" s="27">
        <f>'[1]4.1'!G69</f>
        <v>15115</v>
      </c>
      <c r="BS21" s="23">
        <f>'[1]4.1'!J69</f>
        <v>123543.21000000002</v>
      </c>
      <c r="BT21" s="14">
        <f t="shared" si="0"/>
        <v>46133</v>
      </c>
      <c r="BU21" s="15">
        <f t="shared" si="1"/>
        <v>210435</v>
      </c>
      <c r="BV21" s="15">
        <f t="shared" si="2"/>
        <v>1835769.71</v>
      </c>
      <c r="BW21" s="15">
        <f t="shared" si="2"/>
        <v>49894</v>
      </c>
      <c r="BX21" s="15">
        <f t="shared" si="3"/>
        <v>224755</v>
      </c>
      <c r="BY21" s="15">
        <f t="shared" si="4"/>
        <v>2849086.8</v>
      </c>
      <c r="BZ21" s="15">
        <f t="shared" si="5"/>
        <v>3023</v>
      </c>
      <c r="CA21" s="15">
        <f t="shared" si="5"/>
        <v>15115</v>
      </c>
      <c r="CB21" s="28">
        <f t="shared" si="5"/>
        <v>123543.21000000002</v>
      </c>
    </row>
    <row r="22" spans="1:80" ht="12.75" customHeight="1" x14ac:dyDescent="0.3">
      <c r="A22" s="6">
        <v>8</v>
      </c>
      <c r="B22" s="31" t="s">
        <v>34</v>
      </c>
      <c r="C22" s="14">
        <v>6474</v>
      </c>
      <c r="D22" s="15">
        <f>C22*6</f>
        <v>38844</v>
      </c>
      <c r="E22" s="16">
        <v>310049.82</v>
      </c>
      <c r="F22" s="17">
        <v>6353</v>
      </c>
      <c r="G22" s="18">
        <f>F22*6</f>
        <v>38118</v>
      </c>
      <c r="H22" s="19">
        <v>436054.08</v>
      </c>
      <c r="I22" s="14">
        <v>9280</v>
      </c>
      <c r="J22" s="15">
        <f>I22*6</f>
        <v>55680</v>
      </c>
      <c r="K22" s="16">
        <v>444342.99</v>
      </c>
      <c r="L22" s="17">
        <v>9785</v>
      </c>
      <c r="M22" s="18">
        <f>L22*6</f>
        <v>58710</v>
      </c>
      <c r="N22" s="19">
        <v>670606.65</v>
      </c>
      <c r="O22" s="14">
        <v>8996</v>
      </c>
      <c r="P22" s="15">
        <f>O22*6</f>
        <v>53976</v>
      </c>
      <c r="Q22" s="16">
        <v>430924.38</v>
      </c>
      <c r="R22" s="17">
        <v>8512</v>
      </c>
      <c r="S22" s="18">
        <f>R22*6</f>
        <v>51072</v>
      </c>
      <c r="T22" s="19">
        <v>583227.32999999996</v>
      </c>
      <c r="U22" s="14">
        <v>9851</v>
      </c>
      <c r="V22" s="15">
        <f>U22*6</f>
        <v>59106</v>
      </c>
      <c r="W22" s="20">
        <v>471523.83</v>
      </c>
      <c r="X22" s="17">
        <v>9335</v>
      </c>
      <c r="Y22" s="18">
        <f>X22*6</f>
        <v>56010</v>
      </c>
      <c r="Z22" s="19">
        <v>639440.55000000005</v>
      </c>
      <c r="AA22" s="14">
        <v>9078</v>
      </c>
      <c r="AB22" s="15">
        <f>AA22*6</f>
        <v>54468</v>
      </c>
      <c r="AC22" s="16">
        <v>434111.58</v>
      </c>
      <c r="AD22" s="17">
        <v>7958</v>
      </c>
      <c r="AE22" s="18">
        <f>AD22*6</f>
        <v>47748</v>
      </c>
      <c r="AF22" s="19">
        <v>544514.25</v>
      </c>
      <c r="AG22" s="14">
        <v>9415</v>
      </c>
      <c r="AH22" s="15">
        <f>AG22*6</f>
        <v>56490</v>
      </c>
      <c r="AI22" s="16">
        <v>449410.14</v>
      </c>
      <c r="AJ22" s="17">
        <v>7839</v>
      </c>
      <c r="AK22" s="18">
        <f>AJ22*6</f>
        <v>47034</v>
      </c>
      <c r="AL22" s="19">
        <v>536338.94999999995</v>
      </c>
      <c r="AM22" s="14">
        <v>10140</v>
      </c>
      <c r="AN22" s="15">
        <f>AM22*6</f>
        <v>60840</v>
      </c>
      <c r="AO22" s="16">
        <v>484820.43</v>
      </c>
      <c r="AP22" s="17">
        <v>8049</v>
      </c>
      <c r="AQ22" s="18">
        <f>AP22*6</f>
        <v>48294</v>
      </c>
      <c r="AR22" s="19">
        <v>550790.31000000006</v>
      </c>
      <c r="AS22" s="21">
        <v>10657</v>
      </c>
      <c r="AT22" s="22">
        <v>63942</v>
      </c>
      <c r="AU22" s="16">
        <v>510327.99</v>
      </c>
      <c r="AV22" s="16">
        <v>7419</v>
      </c>
      <c r="AW22" s="23">
        <v>44514</v>
      </c>
      <c r="AX22" s="19">
        <v>507803.94</v>
      </c>
      <c r="AY22" s="21">
        <v>13793</v>
      </c>
      <c r="AZ22" s="22">
        <v>82758</v>
      </c>
      <c r="BA22" s="16">
        <v>656498.46</v>
      </c>
      <c r="BB22" s="22">
        <v>10093</v>
      </c>
      <c r="BC22" s="22">
        <v>60558</v>
      </c>
      <c r="BD22" s="16">
        <v>686196.84</v>
      </c>
      <c r="BE22" s="16">
        <v>13519</v>
      </c>
      <c r="BF22" s="23">
        <f>BE22*6</f>
        <v>81114</v>
      </c>
      <c r="BG22" s="16">
        <v>645450.32999999996</v>
      </c>
      <c r="BH22" s="22">
        <v>10421</v>
      </c>
      <c r="BI22" s="22">
        <f>BH22*6</f>
        <v>62526</v>
      </c>
      <c r="BJ22" s="16">
        <v>711854.43</v>
      </c>
      <c r="BK22" s="24">
        <f>'[1]4.1'!D20+'[1]4.1'!E20</f>
        <v>6911</v>
      </c>
      <c r="BL22" s="25">
        <f>'[1]4.1'!G20</f>
        <v>41466</v>
      </c>
      <c r="BM22" s="19">
        <f>'[1]4.1'!J20</f>
        <v>329536.56</v>
      </c>
      <c r="BN22" s="26">
        <f>'[1]4.1'!D45</f>
        <v>9579</v>
      </c>
      <c r="BO22" s="27">
        <f>'[1]4.1'!G45</f>
        <v>57474</v>
      </c>
      <c r="BP22" s="16">
        <f>'[1]4.1'!J45</f>
        <v>654027.56999999995</v>
      </c>
      <c r="BQ22" s="26">
        <f>'[1]4.1'!F70</f>
        <v>6307</v>
      </c>
      <c r="BR22" s="27">
        <f>'[1]4.1'!G70</f>
        <v>37842</v>
      </c>
      <c r="BS22" s="23">
        <f>'[1]4.1'!J70</f>
        <v>302218.07999999996</v>
      </c>
      <c r="BT22" s="14">
        <f t="shared" si="0"/>
        <v>108114</v>
      </c>
      <c r="BU22" s="15">
        <f t="shared" si="1"/>
        <v>589578</v>
      </c>
      <c r="BV22" s="15">
        <f t="shared" si="2"/>
        <v>5166996.51</v>
      </c>
      <c r="BW22" s="15">
        <f t="shared" si="2"/>
        <v>95343</v>
      </c>
      <c r="BX22" s="15">
        <f t="shared" si="3"/>
        <v>516048</v>
      </c>
      <c r="BY22" s="15">
        <f t="shared" si="4"/>
        <v>6520854.9000000004</v>
      </c>
      <c r="BZ22" s="15">
        <f t="shared" si="5"/>
        <v>6307</v>
      </c>
      <c r="CA22" s="15">
        <f t="shared" si="5"/>
        <v>37842</v>
      </c>
      <c r="CB22" s="28">
        <f t="shared" si="5"/>
        <v>302218.07999999996</v>
      </c>
    </row>
    <row r="23" spans="1:80" ht="12.75" customHeight="1" x14ac:dyDescent="0.3">
      <c r="A23" s="6">
        <v>11</v>
      </c>
      <c r="B23" s="30" t="s">
        <v>34</v>
      </c>
      <c r="C23" s="14">
        <v>654</v>
      </c>
      <c r="D23" s="15">
        <f>C23*7</f>
        <v>4578</v>
      </c>
      <c r="E23" s="16">
        <v>36646</v>
      </c>
      <c r="F23" s="17">
        <v>479</v>
      </c>
      <c r="G23" s="18">
        <f>F23*7</f>
        <v>3353</v>
      </c>
      <c r="H23" s="19">
        <v>38507.1</v>
      </c>
      <c r="I23" s="14">
        <v>986</v>
      </c>
      <c r="J23" s="15">
        <f>I23*7</f>
        <v>6902</v>
      </c>
      <c r="K23" s="16">
        <v>55262.400000000001</v>
      </c>
      <c r="L23" s="17">
        <v>717</v>
      </c>
      <c r="M23" s="18">
        <f>L23*7</f>
        <v>5019</v>
      </c>
      <c r="N23" s="19">
        <v>57446.42</v>
      </c>
      <c r="O23" s="14">
        <v>1309</v>
      </c>
      <c r="P23" s="15">
        <f>O23*7</f>
        <v>9163</v>
      </c>
      <c r="Q23" s="16">
        <v>73938.8</v>
      </c>
      <c r="R23" s="17">
        <v>985</v>
      </c>
      <c r="S23" s="18">
        <f>R23*7</f>
        <v>6895</v>
      </c>
      <c r="T23" s="19">
        <v>79300.740000000005</v>
      </c>
      <c r="U23" s="14">
        <v>1625</v>
      </c>
      <c r="V23" s="15">
        <f>U23*7</f>
        <v>11375</v>
      </c>
      <c r="W23" s="20">
        <v>91611.1</v>
      </c>
      <c r="X23" s="17">
        <v>1281</v>
      </c>
      <c r="Y23" s="18">
        <f>X23*7</f>
        <v>8967</v>
      </c>
      <c r="Z23" s="19">
        <v>103054.82</v>
      </c>
      <c r="AA23" s="14">
        <v>1613</v>
      </c>
      <c r="AB23" s="15">
        <f>AA23*7</f>
        <v>11291</v>
      </c>
      <c r="AC23" s="16">
        <v>90374.5</v>
      </c>
      <c r="AD23" s="17">
        <v>1026</v>
      </c>
      <c r="AE23" s="18">
        <f>AD23*7</f>
        <v>7182</v>
      </c>
      <c r="AF23" s="19">
        <v>81854.92</v>
      </c>
      <c r="AG23" s="14">
        <v>1561</v>
      </c>
      <c r="AH23" s="15">
        <f>AG23*7</f>
        <v>10927</v>
      </c>
      <c r="AI23" s="16">
        <v>87158.9</v>
      </c>
      <c r="AJ23" s="17">
        <v>965</v>
      </c>
      <c r="AK23" s="18">
        <f>AJ23*7</f>
        <v>6755</v>
      </c>
      <c r="AL23" s="19">
        <v>76969.14</v>
      </c>
      <c r="AM23" s="14">
        <v>1783</v>
      </c>
      <c r="AN23" s="15">
        <f>AM23*7</f>
        <v>12481</v>
      </c>
      <c r="AO23" s="16">
        <v>99741</v>
      </c>
      <c r="AP23" s="17">
        <v>1225</v>
      </c>
      <c r="AQ23" s="18">
        <f>AP23*7</f>
        <v>8575</v>
      </c>
      <c r="AR23" s="19">
        <v>97807.62</v>
      </c>
      <c r="AS23" s="21">
        <v>1899</v>
      </c>
      <c r="AT23" s="22">
        <v>13293</v>
      </c>
      <c r="AU23" s="16">
        <v>106039.8</v>
      </c>
      <c r="AV23" s="16">
        <v>1148</v>
      </c>
      <c r="AW23" s="23">
        <v>8036</v>
      </c>
      <c r="AX23" s="19">
        <v>91351.82</v>
      </c>
      <c r="AY23" s="21">
        <v>3161</v>
      </c>
      <c r="AZ23" s="22">
        <v>22127</v>
      </c>
      <c r="BA23" s="16">
        <v>176005.6</v>
      </c>
      <c r="BB23" s="22">
        <v>1636</v>
      </c>
      <c r="BC23" s="22">
        <v>11452</v>
      </c>
      <c r="BD23" s="16">
        <v>129626.16</v>
      </c>
      <c r="BE23" s="16">
        <v>3221</v>
      </c>
      <c r="BF23" s="23">
        <f>BE23*7</f>
        <v>22547</v>
      </c>
      <c r="BG23" s="16">
        <v>179855.3</v>
      </c>
      <c r="BH23" s="22">
        <v>1711</v>
      </c>
      <c r="BI23" s="22">
        <f>BH23*7</f>
        <v>11977</v>
      </c>
      <c r="BJ23" s="16">
        <v>136086.62</v>
      </c>
      <c r="BK23" s="24">
        <f>'[1]4.1'!D21+'[1]4.1'!E21</f>
        <v>1362</v>
      </c>
      <c r="BL23" s="25">
        <f>'[1]4.1'!G21</f>
        <v>9534</v>
      </c>
      <c r="BM23" s="19">
        <f>'[1]4.1'!J21</f>
        <v>75892.899999999994</v>
      </c>
      <c r="BN23" s="26">
        <f>'[1]4.1'!D46</f>
        <v>1468</v>
      </c>
      <c r="BO23" s="27">
        <f>'[1]4.1'!G46</f>
        <v>10276</v>
      </c>
      <c r="BP23" s="16">
        <f>'[1]4.1'!J46</f>
        <v>116772.4</v>
      </c>
      <c r="BQ23" s="26">
        <f>'[1]4.1'!F71</f>
        <v>1213</v>
      </c>
      <c r="BR23" s="27">
        <f>'[1]4.1'!G71</f>
        <v>8491</v>
      </c>
      <c r="BS23" s="23">
        <f>'[1]4.1'!J71</f>
        <v>68361.2</v>
      </c>
      <c r="BT23" s="14">
        <f t="shared" si="0"/>
        <v>19174</v>
      </c>
      <c r="BU23" s="15">
        <f t="shared" si="1"/>
        <v>122843</v>
      </c>
      <c r="BV23" s="15">
        <f t="shared" si="2"/>
        <v>1072526.3</v>
      </c>
      <c r="BW23" s="15">
        <f t="shared" si="2"/>
        <v>12641</v>
      </c>
      <c r="BX23" s="15">
        <f t="shared" si="3"/>
        <v>79520</v>
      </c>
      <c r="BY23" s="15">
        <f t="shared" si="4"/>
        <v>1008777.7600000001</v>
      </c>
      <c r="BZ23" s="15">
        <f t="shared" si="5"/>
        <v>1213</v>
      </c>
      <c r="CA23" s="15">
        <f t="shared" si="5"/>
        <v>8491</v>
      </c>
      <c r="CB23" s="28">
        <f t="shared" si="5"/>
        <v>68361.2</v>
      </c>
    </row>
    <row r="24" spans="1:80" ht="12.75" customHeight="1" x14ac:dyDescent="0.3">
      <c r="A24" s="6">
        <v>12</v>
      </c>
      <c r="B24" s="30" t="s">
        <v>34</v>
      </c>
      <c r="C24" s="14">
        <v>25</v>
      </c>
      <c r="D24" s="15">
        <f>C24*8</f>
        <v>200</v>
      </c>
      <c r="E24" s="16">
        <v>1600.24</v>
      </c>
      <c r="F24" s="17">
        <v>27</v>
      </c>
      <c r="G24" s="18">
        <f>F24*8</f>
        <v>216</v>
      </c>
      <c r="H24" s="19">
        <v>2451.4</v>
      </c>
      <c r="I24" s="14">
        <v>67</v>
      </c>
      <c r="J24" s="15">
        <f>I24*8</f>
        <v>536</v>
      </c>
      <c r="K24" s="16">
        <v>4233</v>
      </c>
      <c r="L24" s="17">
        <v>71</v>
      </c>
      <c r="M24" s="18">
        <f>L24*8</f>
        <v>568</v>
      </c>
      <c r="N24" s="19">
        <v>6449.8</v>
      </c>
      <c r="O24" s="14">
        <v>21</v>
      </c>
      <c r="P24" s="15">
        <f>O24*8</f>
        <v>168</v>
      </c>
      <c r="Q24" s="16">
        <v>1331.32</v>
      </c>
      <c r="R24" s="17">
        <v>59</v>
      </c>
      <c r="S24" s="18">
        <f>R24*8</f>
        <v>472</v>
      </c>
      <c r="T24" s="19">
        <v>5335.96</v>
      </c>
      <c r="U24" s="14">
        <v>28</v>
      </c>
      <c r="V24" s="15">
        <f>U24*8</f>
        <v>224</v>
      </c>
      <c r="W24" s="20">
        <v>1772.88</v>
      </c>
      <c r="X24" s="17">
        <v>115</v>
      </c>
      <c r="Y24" s="18">
        <f>X24*8</f>
        <v>920</v>
      </c>
      <c r="Z24" s="19">
        <v>10410.120000000001</v>
      </c>
      <c r="AA24" s="14">
        <v>21</v>
      </c>
      <c r="AB24" s="15">
        <f>AA24*8</f>
        <v>168</v>
      </c>
      <c r="AC24" s="16">
        <v>1271.56</v>
      </c>
      <c r="AD24" s="17">
        <v>82</v>
      </c>
      <c r="AE24" s="18">
        <f>AD24*8</f>
        <v>656</v>
      </c>
      <c r="AF24" s="19">
        <v>7430.36</v>
      </c>
      <c r="AG24" s="14">
        <v>18</v>
      </c>
      <c r="AH24" s="15">
        <f>AG24*8</f>
        <v>144</v>
      </c>
      <c r="AI24" s="16">
        <v>1145.4000000000001</v>
      </c>
      <c r="AJ24" s="17">
        <v>62</v>
      </c>
      <c r="AK24" s="18">
        <f>AJ24*8</f>
        <v>496</v>
      </c>
      <c r="AL24" s="19">
        <v>5607.28</v>
      </c>
      <c r="AM24" s="14">
        <v>24</v>
      </c>
      <c r="AN24" s="15">
        <f>AM24*8</f>
        <v>192</v>
      </c>
      <c r="AO24" s="16">
        <v>1537.16</v>
      </c>
      <c r="AP24" s="17">
        <v>75</v>
      </c>
      <c r="AQ24" s="18">
        <f>AP24*8</f>
        <v>600</v>
      </c>
      <c r="AR24" s="19">
        <v>6702.08</v>
      </c>
      <c r="AS24" s="21">
        <v>28</v>
      </c>
      <c r="AT24" s="22">
        <v>224</v>
      </c>
      <c r="AU24" s="16">
        <v>1782.84</v>
      </c>
      <c r="AV24" s="16">
        <v>63</v>
      </c>
      <c r="AW24" s="23">
        <v>504</v>
      </c>
      <c r="AX24" s="19">
        <v>5702.48</v>
      </c>
      <c r="AY24" s="21">
        <v>21</v>
      </c>
      <c r="AZ24" s="22">
        <v>168</v>
      </c>
      <c r="BA24" s="16">
        <v>1331.32</v>
      </c>
      <c r="BB24" s="22">
        <v>59</v>
      </c>
      <c r="BC24" s="22">
        <v>472</v>
      </c>
      <c r="BD24" s="16">
        <v>5259.8</v>
      </c>
      <c r="BE24" s="16">
        <v>15</v>
      </c>
      <c r="BF24" s="23">
        <f>BE24*8</f>
        <v>120</v>
      </c>
      <c r="BG24" s="16">
        <v>959.48</v>
      </c>
      <c r="BH24" s="22">
        <v>34</v>
      </c>
      <c r="BI24" s="22">
        <f>BH24*8</f>
        <v>272</v>
      </c>
      <c r="BJ24" s="16">
        <v>3094</v>
      </c>
      <c r="BK24" s="24">
        <f>'[1]4.1'!D22+'[1]4.1'!E22</f>
        <v>4</v>
      </c>
      <c r="BL24" s="25">
        <f>'[1]4.1'!G22</f>
        <v>32</v>
      </c>
      <c r="BM24" s="19">
        <f>'[1]4.1'!J22</f>
        <v>252.32</v>
      </c>
      <c r="BN24" s="26">
        <f>'[1]4.1'!D47</f>
        <v>29</v>
      </c>
      <c r="BO24" s="27">
        <f>'[1]4.1'!G47</f>
        <v>232</v>
      </c>
      <c r="BP24" s="16">
        <f>'[1]4.1'!J47</f>
        <v>2627.52</v>
      </c>
      <c r="BQ24" s="26">
        <f>'[1]4.1'!F72</f>
        <v>40</v>
      </c>
      <c r="BR24" s="27">
        <f>'[1]4.1'!G72</f>
        <v>320</v>
      </c>
      <c r="BS24" s="23">
        <f>'[1]4.1'!J72</f>
        <v>2665.57</v>
      </c>
      <c r="BT24" s="14">
        <f t="shared" si="0"/>
        <v>272</v>
      </c>
      <c r="BU24" s="15">
        <f t="shared" si="1"/>
        <v>1952</v>
      </c>
      <c r="BV24" s="15">
        <f t="shared" si="2"/>
        <v>17217.519999999997</v>
      </c>
      <c r="BW24" s="15">
        <f t="shared" si="2"/>
        <v>676</v>
      </c>
      <c r="BX24" s="15">
        <f t="shared" si="3"/>
        <v>4488</v>
      </c>
      <c r="BY24" s="15">
        <f t="shared" si="4"/>
        <v>61070.799999999996</v>
      </c>
      <c r="BZ24" s="15">
        <f t="shared" si="5"/>
        <v>40</v>
      </c>
      <c r="CA24" s="15">
        <f t="shared" si="5"/>
        <v>320</v>
      </c>
      <c r="CB24" s="28">
        <f t="shared" si="5"/>
        <v>2665.57</v>
      </c>
    </row>
    <row r="25" spans="1:80" ht="12.75" customHeight="1" x14ac:dyDescent="0.3">
      <c r="A25" s="6">
        <v>13</v>
      </c>
      <c r="B25" s="30" t="s">
        <v>34</v>
      </c>
      <c r="C25" s="14">
        <v>157</v>
      </c>
      <c r="D25" s="15">
        <f>C25*9</f>
        <v>1413</v>
      </c>
      <c r="E25" s="16">
        <v>11183.32</v>
      </c>
      <c r="F25" s="17">
        <v>262</v>
      </c>
      <c r="G25" s="18">
        <f>F25*9</f>
        <v>2358</v>
      </c>
      <c r="H25" s="19">
        <v>26765.5</v>
      </c>
      <c r="I25" s="14">
        <v>285</v>
      </c>
      <c r="J25" s="15">
        <f>I25*9</f>
        <v>2565</v>
      </c>
      <c r="K25" s="16">
        <v>20330.89</v>
      </c>
      <c r="L25" s="17">
        <v>479</v>
      </c>
      <c r="M25" s="18">
        <f>L25*9</f>
        <v>4311</v>
      </c>
      <c r="N25" s="19">
        <v>48850.6</v>
      </c>
      <c r="O25" s="14">
        <v>224</v>
      </c>
      <c r="P25" s="15">
        <f>O25*9</f>
        <v>2016</v>
      </c>
      <c r="Q25" s="16">
        <v>16065.13</v>
      </c>
      <c r="R25" s="17">
        <v>454</v>
      </c>
      <c r="S25" s="18">
        <f>R25*9</f>
        <v>4086</v>
      </c>
      <c r="T25" s="19">
        <v>46397.8</v>
      </c>
      <c r="U25" s="14">
        <v>218</v>
      </c>
      <c r="V25" s="15">
        <f>U25*9</f>
        <v>1962</v>
      </c>
      <c r="W25" s="20">
        <v>15572.17</v>
      </c>
      <c r="X25" s="17">
        <v>491</v>
      </c>
      <c r="Y25" s="18">
        <f>X25*9</f>
        <v>4419</v>
      </c>
      <c r="Z25" s="19">
        <v>50167.9</v>
      </c>
      <c r="AA25" s="14">
        <v>184</v>
      </c>
      <c r="AB25" s="15">
        <f>AA25*9</f>
        <v>1656</v>
      </c>
      <c r="AC25" s="16">
        <v>13077.03</v>
      </c>
      <c r="AD25" s="17">
        <v>520</v>
      </c>
      <c r="AE25" s="18">
        <f>AD25*9</f>
        <v>4680</v>
      </c>
      <c r="AF25" s="19">
        <v>53086.55</v>
      </c>
      <c r="AG25" s="14">
        <v>166</v>
      </c>
      <c r="AH25" s="15">
        <f>AG25*9</f>
        <v>1494</v>
      </c>
      <c r="AI25" s="16">
        <v>11874.27</v>
      </c>
      <c r="AJ25" s="17">
        <v>438</v>
      </c>
      <c r="AK25" s="18">
        <f>AJ25*9</f>
        <v>3942</v>
      </c>
      <c r="AL25" s="19">
        <v>44582.45</v>
      </c>
      <c r="AM25" s="14">
        <v>162</v>
      </c>
      <c r="AN25" s="15">
        <f>AM25*9</f>
        <v>1458</v>
      </c>
      <c r="AO25" s="16">
        <v>11534.34</v>
      </c>
      <c r="AP25" s="17">
        <v>547</v>
      </c>
      <c r="AQ25" s="18">
        <f>AP25*9</f>
        <v>4923</v>
      </c>
      <c r="AR25" s="19">
        <v>55780.3</v>
      </c>
      <c r="AS25" s="21">
        <v>231</v>
      </c>
      <c r="AT25" s="22">
        <v>2079</v>
      </c>
      <c r="AU25" s="16">
        <v>16457.38</v>
      </c>
      <c r="AV25" s="16">
        <v>532</v>
      </c>
      <c r="AW25" s="23">
        <v>4788</v>
      </c>
      <c r="AX25" s="19">
        <v>54221.95</v>
      </c>
      <c r="AY25" s="21">
        <v>373</v>
      </c>
      <c r="AZ25" s="22">
        <v>3357</v>
      </c>
      <c r="BA25" s="16">
        <v>26609.72</v>
      </c>
      <c r="BB25" s="22">
        <v>786</v>
      </c>
      <c r="BC25" s="22">
        <v>7074</v>
      </c>
      <c r="BD25" s="16">
        <v>79814.600000000006</v>
      </c>
      <c r="BE25" s="16">
        <v>375</v>
      </c>
      <c r="BF25" s="23">
        <f>BE25*9</f>
        <v>3375</v>
      </c>
      <c r="BG25" s="16">
        <v>26792.79</v>
      </c>
      <c r="BH25" s="22">
        <v>1029</v>
      </c>
      <c r="BI25" s="22">
        <f>BH25*9</f>
        <v>9261</v>
      </c>
      <c r="BJ25" s="16">
        <v>104930.8</v>
      </c>
      <c r="BK25" s="24">
        <f>'[1]4.1'!D23+'[1]4.1'!E23</f>
        <v>137</v>
      </c>
      <c r="BL25" s="25">
        <f>'[1]4.1'!G23</f>
        <v>1233</v>
      </c>
      <c r="BM25" s="19">
        <f>'[1]4.1'!J23</f>
        <v>9808.68</v>
      </c>
      <c r="BN25" s="26">
        <f>'[1]4.1'!D48</f>
        <v>800</v>
      </c>
      <c r="BO25" s="27">
        <f>'[1]4.1'!G48</f>
        <v>7200</v>
      </c>
      <c r="BP25" s="16">
        <f>'[1]4.1'!J48</f>
        <v>81571.199999999997</v>
      </c>
      <c r="BQ25" s="26">
        <f>'[1]4.1'!F73</f>
        <v>441</v>
      </c>
      <c r="BR25" s="27">
        <f>'[1]4.1'!G73</f>
        <v>3969</v>
      </c>
      <c r="BS25" s="23">
        <f>'[1]4.1'!J73</f>
        <v>13496.16</v>
      </c>
      <c r="BT25" s="14">
        <f t="shared" si="0"/>
        <v>2512</v>
      </c>
      <c r="BU25" s="15">
        <f t="shared" si="1"/>
        <v>20646</v>
      </c>
      <c r="BV25" s="15">
        <f t="shared" si="2"/>
        <v>179305.72</v>
      </c>
      <c r="BW25" s="15">
        <f t="shared" si="2"/>
        <v>6338</v>
      </c>
      <c r="BX25" s="15">
        <f t="shared" si="3"/>
        <v>52623</v>
      </c>
      <c r="BY25" s="15">
        <f t="shared" si="4"/>
        <v>646169.65</v>
      </c>
      <c r="BZ25" s="15">
        <f t="shared" si="5"/>
        <v>441</v>
      </c>
      <c r="CA25" s="15">
        <f t="shared" si="5"/>
        <v>3969</v>
      </c>
      <c r="CB25" s="28">
        <f t="shared" si="5"/>
        <v>13496.16</v>
      </c>
    </row>
    <row r="26" spans="1:80" ht="12.75" customHeight="1" x14ac:dyDescent="0.3">
      <c r="A26" s="6">
        <v>14</v>
      </c>
      <c r="B26" s="30" t="s">
        <v>34</v>
      </c>
      <c r="C26" s="14">
        <v>4</v>
      </c>
      <c r="D26" s="15">
        <f>C26*10</f>
        <v>40</v>
      </c>
      <c r="E26" s="16">
        <v>323.7</v>
      </c>
      <c r="F26" s="17">
        <v>2</v>
      </c>
      <c r="G26" s="18">
        <f>F26*10</f>
        <v>20</v>
      </c>
      <c r="H26" s="19">
        <v>232.05</v>
      </c>
      <c r="I26" s="14">
        <v>7</v>
      </c>
      <c r="J26" s="15">
        <f>I26*10</f>
        <v>70</v>
      </c>
      <c r="K26" s="16">
        <v>556.1</v>
      </c>
      <c r="L26" s="17">
        <v>2</v>
      </c>
      <c r="M26" s="18">
        <f>L26*10</f>
        <v>20</v>
      </c>
      <c r="N26" s="19">
        <v>226.1</v>
      </c>
      <c r="O26" s="14">
        <v>0</v>
      </c>
      <c r="P26" s="15">
        <f>O26*10</f>
        <v>0</v>
      </c>
      <c r="Q26" s="16">
        <v>0</v>
      </c>
      <c r="R26" s="17">
        <v>1</v>
      </c>
      <c r="S26" s="18">
        <f>R26*10</f>
        <v>10</v>
      </c>
      <c r="T26" s="19">
        <v>119</v>
      </c>
      <c r="U26" s="14">
        <v>2</v>
      </c>
      <c r="V26" s="15">
        <f>U26*10</f>
        <v>20</v>
      </c>
      <c r="W26" s="20">
        <v>157.69999999999999</v>
      </c>
      <c r="X26" s="17">
        <v>2</v>
      </c>
      <c r="Y26" s="18">
        <f>X26*10</f>
        <v>20</v>
      </c>
      <c r="Z26" s="19">
        <v>226.1</v>
      </c>
      <c r="AA26" s="14">
        <v>1</v>
      </c>
      <c r="AB26" s="15">
        <f>AA26*10</f>
        <v>10</v>
      </c>
      <c r="AC26" s="16">
        <v>83</v>
      </c>
      <c r="AD26" s="17">
        <v>0</v>
      </c>
      <c r="AE26" s="18">
        <f>AD26*10</f>
        <v>0</v>
      </c>
      <c r="AF26" s="19">
        <v>0</v>
      </c>
      <c r="AG26" s="14">
        <v>0</v>
      </c>
      <c r="AH26" s="15">
        <f>AG26*10</f>
        <v>0</v>
      </c>
      <c r="AI26" s="16">
        <v>0</v>
      </c>
      <c r="AJ26" s="17">
        <v>0</v>
      </c>
      <c r="AK26" s="18">
        <f>AJ26*10</f>
        <v>0</v>
      </c>
      <c r="AL26" s="19">
        <v>0</v>
      </c>
      <c r="AM26" s="14">
        <v>0</v>
      </c>
      <c r="AN26" s="15">
        <f>AM26*10</f>
        <v>0</v>
      </c>
      <c r="AO26" s="16">
        <v>0</v>
      </c>
      <c r="AP26" s="17">
        <v>0</v>
      </c>
      <c r="AQ26" s="18">
        <f>AP26*10</f>
        <v>0</v>
      </c>
      <c r="AR26" s="19">
        <v>0</v>
      </c>
      <c r="AS26" s="21">
        <v>0</v>
      </c>
      <c r="AT26" s="22">
        <v>0</v>
      </c>
      <c r="AU26" s="16">
        <v>0</v>
      </c>
      <c r="AV26" s="16">
        <v>0</v>
      </c>
      <c r="AW26" s="23">
        <v>0</v>
      </c>
      <c r="AX26" s="19">
        <v>0</v>
      </c>
      <c r="AY26" s="21">
        <v>1</v>
      </c>
      <c r="AZ26" s="22">
        <v>10</v>
      </c>
      <c r="BA26" s="16">
        <v>78.849999999999994</v>
      </c>
      <c r="BB26" s="22">
        <v>1</v>
      </c>
      <c r="BC26" s="22">
        <v>10</v>
      </c>
      <c r="BD26" s="16">
        <v>113.05</v>
      </c>
      <c r="BE26" s="16">
        <v>0</v>
      </c>
      <c r="BF26" s="23">
        <f>BE26*10</f>
        <v>0</v>
      </c>
      <c r="BG26" s="16">
        <v>0</v>
      </c>
      <c r="BH26" s="22">
        <v>0</v>
      </c>
      <c r="BI26" s="22">
        <f>BH26*10</f>
        <v>0</v>
      </c>
      <c r="BJ26" s="16">
        <v>0</v>
      </c>
      <c r="BK26" s="24">
        <f>'[1]4.1'!D24+'[1]4.1'!E24</f>
        <v>1</v>
      </c>
      <c r="BL26" s="25">
        <f>'[1]4.1'!G24</f>
        <v>10</v>
      </c>
      <c r="BM26" s="19">
        <f>'[1]4.1'!J24</f>
        <v>0</v>
      </c>
      <c r="BN26" s="26">
        <f>'[1]4.1'!D49</f>
        <v>1</v>
      </c>
      <c r="BO26" s="27">
        <f>'[1]4.1'!G49</f>
        <v>10</v>
      </c>
      <c r="BP26" s="16">
        <f>'[1]4.1'!J49</f>
        <v>113.05</v>
      </c>
      <c r="BQ26" s="26">
        <f>'[1]4.1'!F74</f>
        <v>1</v>
      </c>
      <c r="BR26" s="27">
        <f>'[1]4.1'!G74</f>
        <v>10</v>
      </c>
      <c r="BS26" s="23">
        <f>'[1]4.1'!J74</f>
        <v>78.849999999999994</v>
      </c>
      <c r="BT26" s="14">
        <f t="shared" si="0"/>
        <v>16</v>
      </c>
      <c r="BU26" s="15">
        <f t="shared" si="1"/>
        <v>140</v>
      </c>
      <c r="BV26" s="15">
        <f t="shared" si="2"/>
        <v>1199.3499999999999</v>
      </c>
      <c r="BW26" s="15">
        <f t="shared" si="2"/>
        <v>9</v>
      </c>
      <c r="BX26" s="15">
        <f t="shared" si="3"/>
        <v>70</v>
      </c>
      <c r="BY26" s="15">
        <f t="shared" si="4"/>
        <v>1029.3499999999999</v>
      </c>
      <c r="BZ26" s="15">
        <f t="shared" si="5"/>
        <v>1</v>
      </c>
      <c r="CA26" s="15">
        <f t="shared" si="5"/>
        <v>10</v>
      </c>
      <c r="CB26" s="28">
        <f t="shared" si="5"/>
        <v>78.849999999999994</v>
      </c>
    </row>
    <row r="27" spans="1:80" ht="12.75" customHeight="1" x14ac:dyDescent="0.3">
      <c r="A27" s="32">
        <v>15</v>
      </c>
      <c r="B27" s="30" t="s">
        <v>34</v>
      </c>
      <c r="C27" s="33">
        <v>0</v>
      </c>
      <c r="D27" s="34">
        <v>0</v>
      </c>
      <c r="E27" s="35">
        <v>0</v>
      </c>
      <c r="F27" s="36">
        <v>0</v>
      </c>
      <c r="G27" s="37">
        <v>0</v>
      </c>
      <c r="H27" s="38">
        <v>0</v>
      </c>
      <c r="I27" s="33">
        <v>0</v>
      </c>
      <c r="J27" s="34">
        <v>0</v>
      </c>
      <c r="K27" s="35">
        <v>0</v>
      </c>
      <c r="L27" s="36">
        <v>0</v>
      </c>
      <c r="M27" s="37">
        <f>L27*11</f>
        <v>0</v>
      </c>
      <c r="N27" s="38">
        <v>0</v>
      </c>
      <c r="O27" s="33">
        <v>0</v>
      </c>
      <c r="P27" s="34">
        <v>0</v>
      </c>
      <c r="Q27" s="35">
        <v>0</v>
      </c>
      <c r="R27" s="36">
        <v>0</v>
      </c>
      <c r="S27" s="37">
        <f>R27*0.5</f>
        <v>0</v>
      </c>
      <c r="T27" s="38">
        <v>0</v>
      </c>
      <c r="U27" s="33">
        <v>0</v>
      </c>
      <c r="V27" s="34">
        <f>U27*11</f>
        <v>0</v>
      </c>
      <c r="W27" s="39">
        <v>0</v>
      </c>
      <c r="X27" s="36">
        <v>0</v>
      </c>
      <c r="Y27" s="37">
        <f>X27*11</f>
        <v>0</v>
      </c>
      <c r="Z27" s="38">
        <v>0</v>
      </c>
      <c r="AA27" s="33">
        <v>0</v>
      </c>
      <c r="AB27" s="34">
        <f>AA27*11</f>
        <v>0</v>
      </c>
      <c r="AC27" s="35">
        <v>0</v>
      </c>
      <c r="AD27" s="36">
        <v>0</v>
      </c>
      <c r="AE27" s="37">
        <f>AD27*11</f>
        <v>0</v>
      </c>
      <c r="AF27" s="38">
        <v>0</v>
      </c>
      <c r="AG27" s="33">
        <v>0</v>
      </c>
      <c r="AH27" s="34">
        <f>AG27*11</f>
        <v>0</v>
      </c>
      <c r="AI27" s="35">
        <v>0</v>
      </c>
      <c r="AJ27" s="36">
        <v>0</v>
      </c>
      <c r="AK27" s="37">
        <f>AJ27*11</f>
        <v>0</v>
      </c>
      <c r="AL27" s="38">
        <v>0</v>
      </c>
      <c r="AM27" s="33">
        <v>0</v>
      </c>
      <c r="AN27" s="34">
        <f>AM27*11</f>
        <v>0</v>
      </c>
      <c r="AO27" s="35">
        <v>0</v>
      </c>
      <c r="AP27" s="36">
        <v>0</v>
      </c>
      <c r="AQ27" s="37">
        <f>AP27*11</f>
        <v>0</v>
      </c>
      <c r="AR27" s="38">
        <v>0</v>
      </c>
      <c r="AS27" s="40">
        <v>0</v>
      </c>
      <c r="AT27" s="41">
        <v>0</v>
      </c>
      <c r="AU27" s="35">
        <v>0</v>
      </c>
      <c r="AV27" s="35">
        <v>0</v>
      </c>
      <c r="AW27" s="42">
        <v>0</v>
      </c>
      <c r="AX27" s="38">
        <v>0</v>
      </c>
      <c r="AY27" s="40">
        <v>0</v>
      </c>
      <c r="AZ27" s="41">
        <v>0</v>
      </c>
      <c r="BA27" s="35">
        <v>0</v>
      </c>
      <c r="BB27" s="41">
        <v>0</v>
      </c>
      <c r="BC27" s="41">
        <v>0</v>
      </c>
      <c r="BD27" s="35">
        <v>0</v>
      </c>
      <c r="BE27" s="35">
        <v>0</v>
      </c>
      <c r="BF27" s="42">
        <f>BE27*11</f>
        <v>0</v>
      </c>
      <c r="BG27" s="35">
        <v>0</v>
      </c>
      <c r="BH27" s="41">
        <f>'[2]4.1'!F50</f>
        <v>0</v>
      </c>
      <c r="BI27" s="41">
        <f>BH27*11</f>
        <v>0</v>
      </c>
      <c r="BJ27" s="35">
        <v>0</v>
      </c>
      <c r="BK27" s="43">
        <v>0</v>
      </c>
      <c r="BL27" s="43">
        <v>0</v>
      </c>
      <c r="BM27" s="38">
        <v>0</v>
      </c>
      <c r="BN27" s="44">
        <v>0</v>
      </c>
      <c r="BO27" s="45">
        <v>0</v>
      </c>
      <c r="BP27" s="35">
        <v>0</v>
      </c>
      <c r="BQ27" s="44">
        <v>0</v>
      </c>
      <c r="BR27" s="45">
        <v>0</v>
      </c>
      <c r="BS27" s="42">
        <v>0</v>
      </c>
      <c r="BT27" s="33">
        <f>C27+I27+O27+U27+AA27+AG27+AM27+AS27+AY27+BE27+BK27</f>
        <v>0</v>
      </c>
      <c r="BU27" s="34">
        <f t="shared" si="1"/>
        <v>0</v>
      </c>
      <c r="BV27" s="34">
        <f t="shared" si="2"/>
        <v>0</v>
      </c>
      <c r="BW27" s="34">
        <f t="shared" si="2"/>
        <v>0</v>
      </c>
      <c r="BX27" s="34">
        <f>G27+M27+S27+AE27+AK27+AQ27+AW27+BC27+BI27+BO27</f>
        <v>0</v>
      </c>
      <c r="BY27" s="34">
        <f>H27+N27+T27+Z27+AF27+AL27+AR27+AX27+BD27+BJ27+BP27</f>
        <v>0</v>
      </c>
      <c r="BZ27" s="34">
        <f t="shared" si="5"/>
        <v>0</v>
      </c>
      <c r="CA27" s="34">
        <f t="shared" si="5"/>
        <v>0</v>
      </c>
      <c r="CB27" s="46">
        <f t="shared" si="5"/>
        <v>0</v>
      </c>
    </row>
    <row r="28" spans="1:80" ht="12.75" customHeight="1" x14ac:dyDescent="0.3">
      <c r="A28" s="32">
        <v>9</v>
      </c>
      <c r="B28" s="30" t="s">
        <v>35</v>
      </c>
      <c r="C28" s="14">
        <v>695</v>
      </c>
      <c r="D28" s="15">
        <f>C28*0.5</f>
        <v>347.5</v>
      </c>
      <c r="E28" s="16">
        <v>2915.43</v>
      </c>
      <c r="F28" s="17">
        <v>4301</v>
      </c>
      <c r="G28" s="18">
        <f>F28*0.5</f>
        <v>2150.5</v>
      </c>
      <c r="H28" s="19">
        <v>25726.799999999999</v>
      </c>
      <c r="I28" s="14">
        <v>779</v>
      </c>
      <c r="J28" s="15">
        <f>I28*0.5</f>
        <v>389.5</v>
      </c>
      <c r="K28" s="16">
        <v>3271.17</v>
      </c>
      <c r="L28" s="17">
        <v>5027</v>
      </c>
      <c r="M28" s="18">
        <f>L28*0.5</f>
        <v>2513.5</v>
      </c>
      <c r="N28" s="19">
        <v>30116.400000000001</v>
      </c>
      <c r="O28" s="14">
        <v>871</v>
      </c>
      <c r="P28" s="15">
        <f>O28*0.5</f>
        <v>435.5</v>
      </c>
      <c r="Q28" s="16">
        <v>3658.2</v>
      </c>
      <c r="R28" s="17">
        <v>7947</v>
      </c>
      <c r="S28" s="18">
        <f>R28*0.5</f>
        <v>3973.5</v>
      </c>
      <c r="T28" s="19">
        <v>47673.9</v>
      </c>
      <c r="U28" s="14">
        <v>537</v>
      </c>
      <c r="V28" s="15">
        <f>U28*0.05</f>
        <v>26.85</v>
      </c>
      <c r="W28" s="20">
        <v>2255.19</v>
      </c>
      <c r="X28" s="17">
        <v>4134</v>
      </c>
      <c r="Y28" s="18">
        <f>X28*0.05</f>
        <v>206.70000000000002</v>
      </c>
      <c r="Z28" s="19">
        <v>24726</v>
      </c>
      <c r="AA28" s="14">
        <v>529</v>
      </c>
      <c r="AB28" s="15">
        <f>AA28*0.05</f>
        <v>26.450000000000003</v>
      </c>
      <c r="AC28" s="16">
        <v>2213.4</v>
      </c>
      <c r="AD28" s="17">
        <v>3008</v>
      </c>
      <c r="AE28" s="18">
        <f>AD28*0.05</f>
        <v>150.4</v>
      </c>
      <c r="AF28" s="19">
        <v>17958</v>
      </c>
      <c r="AG28" s="14">
        <v>591</v>
      </c>
      <c r="AH28" s="15">
        <f>AG28*0.05</f>
        <v>29.55</v>
      </c>
      <c r="AI28" s="16">
        <v>2481.9899999999998</v>
      </c>
      <c r="AJ28" s="17">
        <v>3348</v>
      </c>
      <c r="AK28" s="18">
        <f>AJ28*0.05</f>
        <v>167.4</v>
      </c>
      <c r="AL28" s="19">
        <v>19883.099999999999</v>
      </c>
      <c r="AM28" s="14">
        <v>494</v>
      </c>
      <c r="AN28" s="15">
        <f>AM28*0.05</f>
        <v>24.700000000000003</v>
      </c>
      <c r="AO28" s="16">
        <v>2074.8000000000002</v>
      </c>
      <c r="AP28" s="17">
        <v>2935</v>
      </c>
      <c r="AQ28" s="18">
        <f>AP28*0.05</f>
        <v>146.75</v>
      </c>
      <c r="AR28" s="19">
        <v>17470.5</v>
      </c>
      <c r="AS28" s="21">
        <v>624</v>
      </c>
      <c r="AT28" s="22">
        <v>312</v>
      </c>
      <c r="AU28" s="16">
        <v>2619.75</v>
      </c>
      <c r="AV28" s="16">
        <v>2423</v>
      </c>
      <c r="AW28" s="23">
        <v>1211.5</v>
      </c>
      <c r="AX28" s="19">
        <v>14379.3</v>
      </c>
      <c r="AY28" s="21">
        <v>651</v>
      </c>
      <c r="AZ28" s="22">
        <v>32.550000000000004</v>
      </c>
      <c r="BA28" s="16">
        <v>2729.58</v>
      </c>
      <c r="BB28" s="22">
        <v>2897</v>
      </c>
      <c r="BC28" s="22">
        <v>144.85</v>
      </c>
      <c r="BD28" s="16">
        <v>17230.2</v>
      </c>
      <c r="BE28" s="16">
        <v>778</v>
      </c>
      <c r="BF28" s="23">
        <f>BE28*0.05</f>
        <v>38.900000000000006</v>
      </c>
      <c r="BG28" s="16">
        <v>3267.18</v>
      </c>
      <c r="BH28" s="22">
        <v>2440</v>
      </c>
      <c r="BI28" s="22">
        <f>BH28*0.05</f>
        <v>122</v>
      </c>
      <c r="BJ28" s="16">
        <v>14639.1</v>
      </c>
      <c r="BK28" s="24">
        <f>'[1]4.1'!D25+'[1]4.1'!E25</f>
        <v>295</v>
      </c>
      <c r="BL28" s="25">
        <f>'[1]4.1'!G25</f>
        <v>147.5</v>
      </c>
      <c r="BM28" s="19">
        <f>'[1]4.1'!J25</f>
        <v>1239</v>
      </c>
      <c r="BN28" s="26">
        <f>'[1]4.1'!D50</f>
        <v>3246</v>
      </c>
      <c r="BO28" s="27">
        <f>'[1]4.1'!G50</f>
        <v>1623</v>
      </c>
      <c r="BP28" s="27">
        <f>'[1]4.1'!H50</f>
        <v>19474.5</v>
      </c>
      <c r="BQ28" s="26">
        <f>'[1]4.1'!F75</f>
        <v>1696</v>
      </c>
      <c r="BR28" s="27">
        <f>'[1]4.1'!G75</f>
        <v>848</v>
      </c>
      <c r="BS28" s="27">
        <f>'[1]4.1'!H75</f>
        <v>3721.2</v>
      </c>
      <c r="BT28" s="14">
        <f>C28+I28+O28+U28+AA28+AG28+AM28+AS28+AY28+BE28+BK28</f>
        <v>6844</v>
      </c>
      <c r="BU28" s="15">
        <f>D28+J28+P28+AB28+AH28+AN28+AT28+AZ28+BF28+BL28</f>
        <v>1784.15</v>
      </c>
      <c r="BV28" s="15">
        <f t="shared" si="2"/>
        <v>28725.689999999995</v>
      </c>
      <c r="BW28" s="15">
        <f t="shared" si="2"/>
        <v>41706</v>
      </c>
      <c r="BX28" s="15">
        <f t="shared" si="3"/>
        <v>12203.4</v>
      </c>
      <c r="BY28" s="15">
        <f t="shared" si="4"/>
        <v>249277.80000000002</v>
      </c>
      <c r="BZ28" s="15">
        <f t="shared" si="5"/>
        <v>1696</v>
      </c>
      <c r="CA28" s="15">
        <f t="shared" si="5"/>
        <v>848</v>
      </c>
      <c r="CB28" s="28">
        <f t="shared" si="5"/>
        <v>3721.2</v>
      </c>
    </row>
    <row r="29" spans="1:80" ht="12.75" customHeight="1" x14ac:dyDescent="0.3">
      <c r="A29" s="4"/>
      <c r="C29" s="14"/>
      <c r="D29" s="15"/>
      <c r="E29" s="16"/>
      <c r="F29" s="17"/>
      <c r="G29" s="18"/>
      <c r="H29" s="19"/>
      <c r="I29" s="14"/>
      <c r="J29" s="15"/>
      <c r="K29" s="16"/>
      <c r="L29" s="17"/>
      <c r="M29" s="18"/>
      <c r="N29" s="19"/>
      <c r="O29" s="14"/>
      <c r="P29" s="15"/>
      <c r="Q29" s="16"/>
      <c r="R29" s="17"/>
      <c r="S29" s="18"/>
      <c r="T29" s="19"/>
      <c r="U29" s="21"/>
      <c r="V29" s="15"/>
      <c r="W29" s="20"/>
      <c r="X29" s="17"/>
      <c r="Y29" s="18"/>
      <c r="Z29" s="19"/>
      <c r="AA29" s="14"/>
      <c r="AB29" s="22"/>
      <c r="AC29" s="16"/>
      <c r="AD29" s="17"/>
      <c r="AE29" s="23"/>
      <c r="AF29" s="19"/>
      <c r="AG29" s="14"/>
      <c r="AH29" s="15"/>
      <c r="AI29" s="16"/>
      <c r="AJ29" s="17"/>
      <c r="AK29" s="18"/>
      <c r="AL29" s="19"/>
      <c r="AM29" s="14"/>
      <c r="AN29" s="22"/>
      <c r="AO29" s="16"/>
      <c r="AP29" s="17"/>
      <c r="AQ29" s="23"/>
      <c r="AR29" s="19"/>
      <c r="AS29" s="21"/>
      <c r="AT29" s="22"/>
      <c r="AU29" s="16"/>
      <c r="AV29" s="16"/>
      <c r="AW29" s="23"/>
      <c r="AX29" s="19"/>
      <c r="AY29" s="21"/>
      <c r="AZ29" s="22"/>
      <c r="BA29" s="16"/>
      <c r="BB29" s="22"/>
      <c r="BC29" s="22"/>
      <c r="BD29" s="16"/>
      <c r="BE29" s="16"/>
      <c r="BF29" s="23"/>
      <c r="BG29" s="16"/>
      <c r="BH29" s="22"/>
      <c r="BI29" s="22"/>
      <c r="BJ29" s="16"/>
      <c r="BK29" s="16"/>
      <c r="BL29" s="23"/>
      <c r="BM29" s="19"/>
      <c r="BN29" s="21"/>
      <c r="BO29" s="22"/>
      <c r="BP29" s="16"/>
      <c r="BQ29" s="26"/>
      <c r="BR29" s="22"/>
      <c r="BS29" s="23"/>
      <c r="BT29" s="14"/>
      <c r="BU29" s="15"/>
      <c r="BV29" s="15"/>
      <c r="BW29" s="15"/>
      <c r="BX29" s="15"/>
      <c r="BY29" s="15"/>
      <c r="BZ29" s="15"/>
      <c r="CA29" s="15"/>
      <c r="CB29" s="28"/>
    </row>
    <row r="30" spans="1:80" s="3" customFormat="1" ht="13.5" thickBot="1" x14ac:dyDescent="0.35">
      <c r="A30" s="235" t="s">
        <v>36</v>
      </c>
      <c r="B30" s="236"/>
      <c r="C30" s="47">
        <f t="shared" ref="C30:H30" si="6">SUM(C15:C28)</f>
        <v>58669</v>
      </c>
      <c r="D30" s="48">
        <f t="shared" si="6"/>
        <v>144899.5</v>
      </c>
      <c r="E30" s="49">
        <f t="shared" si="6"/>
        <v>1153161.19</v>
      </c>
      <c r="F30" s="50">
        <f t="shared" si="6"/>
        <v>235381</v>
      </c>
      <c r="G30" s="50">
        <f t="shared" si="6"/>
        <v>350566.5</v>
      </c>
      <c r="H30" s="51">
        <f t="shared" si="6"/>
        <v>4040277.47</v>
      </c>
      <c r="I30" s="47">
        <f>SUM(I15:I29)</f>
        <v>78073</v>
      </c>
      <c r="J30" s="47">
        <f>SUM(J15:J29)</f>
        <v>203027</v>
      </c>
      <c r="K30" s="52">
        <f>SUM(K15:K29)</f>
        <v>1603491.4899999998</v>
      </c>
      <c r="L30" s="47">
        <f>SUM(L15:L28)</f>
        <v>308360</v>
      </c>
      <c r="M30" s="47">
        <f>SUM(M15:M29)</f>
        <v>482348.5</v>
      </c>
      <c r="N30" s="52">
        <f>SUM(N15:N29)</f>
        <v>5498112.2199999997</v>
      </c>
      <c r="O30" s="47">
        <f>SUM(O15:O28)</f>
        <v>77953</v>
      </c>
      <c r="P30" s="47">
        <f>SUM(P15:P29)</f>
        <v>197397.5</v>
      </c>
      <c r="Q30" s="52">
        <f>SUM(Q15:Q29)</f>
        <v>1555692.7699999998</v>
      </c>
      <c r="R30" s="47">
        <f>SUM(R15:R29)</f>
        <v>312586</v>
      </c>
      <c r="S30" s="47">
        <f>SUM(S15:S29)</f>
        <v>468003</v>
      </c>
      <c r="T30" s="52">
        <f>SUM(T15:T29)</f>
        <v>5353423.42</v>
      </c>
      <c r="U30" s="47">
        <f>SUM(U15:U28)</f>
        <v>80010</v>
      </c>
      <c r="V30" s="47">
        <f>SUM(V15:V29)</f>
        <v>210246.85</v>
      </c>
      <c r="W30" s="53">
        <f>SUM(W15:W28)</f>
        <v>1644957.07</v>
      </c>
      <c r="X30" s="47">
        <f>SUM(X15:X28)</f>
        <v>323959</v>
      </c>
      <c r="Y30" s="47">
        <f t="shared" ref="Y30:AF30" si="7">SUM(Y15:Y29)</f>
        <v>503907.2</v>
      </c>
      <c r="Z30" s="52">
        <f t="shared" si="7"/>
        <v>5759090.4199999999</v>
      </c>
      <c r="AA30" s="47">
        <f t="shared" si="7"/>
        <v>75067</v>
      </c>
      <c r="AB30" s="54">
        <f t="shared" si="7"/>
        <v>198131.95</v>
      </c>
      <c r="AC30" s="54">
        <f t="shared" si="7"/>
        <v>1546548.94</v>
      </c>
      <c r="AD30" s="47">
        <f t="shared" si="7"/>
        <v>276381</v>
      </c>
      <c r="AE30" s="54">
        <f t="shared" si="7"/>
        <v>439435.9</v>
      </c>
      <c r="AF30" s="54">
        <f t="shared" si="7"/>
        <v>4999099.37</v>
      </c>
      <c r="AG30" s="47">
        <f>SUM(AG15:AG28)</f>
        <v>80377</v>
      </c>
      <c r="AH30" s="55">
        <f>SUM(AH15:AH29)</f>
        <v>206172.05</v>
      </c>
      <c r="AI30" s="54">
        <f>SUM(AI15:AI28)</f>
        <v>1607741.0599999998</v>
      </c>
      <c r="AJ30" s="47">
        <f>SUM(AJ15:AJ28)</f>
        <v>285163</v>
      </c>
      <c r="AK30" s="55">
        <f>SUM(AK15:AK29)</f>
        <v>443422.4</v>
      </c>
      <c r="AL30" s="54">
        <f>SUM(AL15:AL29)</f>
        <v>5050886.53</v>
      </c>
      <c r="AM30" s="47">
        <f>SUM(AM15:AM28)</f>
        <v>82204</v>
      </c>
      <c r="AN30" s="47">
        <f t="shared" ref="AN30:AR30" si="8">SUM(AN15:AN28)</f>
        <v>219746.2</v>
      </c>
      <c r="AO30" s="53">
        <f t="shared" si="8"/>
        <v>1715503.58</v>
      </c>
      <c r="AP30" s="47">
        <f t="shared" si="8"/>
        <v>284892</v>
      </c>
      <c r="AQ30" s="47">
        <f>SUM(AQ15:AQ28)</f>
        <v>454520.75</v>
      </c>
      <c r="AR30" s="53">
        <f t="shared" si="8"/>
        <v>5148263.07</v>
      </c>
      <c r="AS30" s="52">
        <f>SUM(AS15:AS26,AS29)</f>
        <v>94746</v>
      </c>
      <c r="AT30" s="54">
        <f>SUM(AT15:AT29)</f>
        <v>245594</v>
      </c>
      <c r="AU30" s="54">
        <f>SUM(AU15:AU29)</f>
        <v>1927537.55</v>
      </c>
      <c r="AV30" s="52">
        <f>SUM(AV15:AV26,AV29)</f>
        <v>256256</v>
      </c>
      <c r="AW30" s="54">
        <f>SUM(AW15:AW29)</f>
        <v>414033.5</v>
      </c>
      <c r="AX30" s="54">
        <f>SUM(AX15:AX29)</f>
        <v>4688955.6000000015</v>
      </c>
      <c r="AY30" s="52">
        <f>SUM(AY15:AY26,AY29)</f>
        <v>104865</v>
      </c>
      <c r="AZ30" s="54">
        <f>SUM(AZ15:AZ29)</f>
        <v>281520.55</v>
      </c>
      <c r="BA30" s="54">
        <f>SUM(BA15:BA29)</f>
        <v>2203846.8600000003</v>
      </c>
      <c r="BB30" s="56">
        <f>SUM(BB15:BB26,BB29)</f>
        <v>273169</v>
      </c>
      <c r="BC30" s="54">
        <f>SUM(BC15:BC29)</f>
        <v>451868.35</v>
      </c>
      <c r="BD30" s="54">
        <f>SUM(BD15:BD29)</f>
        <v>5103029.1399999997</v>
      </c>
      <c r="BE30" s="52">
        <f>SUM(BE15:BE26,BE29)</f>
        <v>99052</v>
      </c>
      <c r="BF30" s="54">
        <f>SUM(BF15:BF29)</f>
        <v>266638.90000000002</v>
      </c>
      <c r="BG30" s="54">
        <f>SUM(BG15:BG29)</f>
        <v>2137293.08</v>
      </c>
      <c r="BH30" s="56">
        <f>SUM(BH15:BH26,BH29)</f>
        <v>246571</v>
      </c>
      <c r="BI30" s="54">
        <f>SUM(BI15:BI29)</f>
        <v>421560</v>
      </c>
      <c r="BJ30" s="54">
        <f>SUM(BJ15:BJ29)</f>
        <v>4859033.2299999995</v>
      </c>
      <c r="BK30" s="52">
        <f>SUM(BK15:BK28,BK29)</f>
        <v>48155</v>
      </c>
      <c r="BL30" s="52">
        <f t="shared" ref="BL30:BM30" si="9">SUM(BL15:BL28,BL29)</f>
        <v>131829</v>
      </c>
      <c r="BM30" s="52">
        <f t="shared" si="9"/>
        <v>1053837.6299999999</v>
      </c>
      <c r="BN30" s="52">
        <f>SUM(BN15:BN28,BN29)</f>
        <v>263329</v>
      </c>
      <c r="BO30" s="52">
        <f>SUM(BO15:BO28,BO29)</f>
        <v>422721.5</v>
      </c>
      <c r="BP30" s="52">
        <f t="shared" ref="BP30" si="10">SUM(BP15:BP28,BP29)</f>
        <v>4869968.83</v>
      </c>
      <c r="BQ30" s="52">
        <f>SUM(BQ15:BQ29)</f>
        <v>105874</v>
      </c>
      <c r="BR30" s="54">
        <f t="shared" ref="BR30:BS30" si="11">SUM(BR15:BR29)</f>
        <v>192604.5</v>
      </c>
      <c r="BS30" s="57">
        <f t="shared" si="11"/>
        <v>1547566.0900000003</v>
      </c>
      <c r="BT30" s="58">
        <f>SUM(BT15:BT28)</f>
        <v>881224</v>
      </c>
      <c r="BU30" s="59">
        <f t="shared" ref="BU30:CB30" si="12">SUM(BU15:BU28)</f>
        <v>2094956.65</v>
      </c>
      <c r="BV30" s="60">
        <f t="shared" si="12"/>
        <v>18149611.220000003</v>
      </c>
      <c r="BW30" s="59">
        <f t="shared" si="12"/>
        <v>3073807</v>
      </c>
      <c r="BX30" s="59">
        <f t="shared" si="12"/>
        <v>4348480.4000000004</v>
      </c>
      <c r="BY30" s="60">
        <f t="shared" si="12"/>
        <v>55370139.299999997</v>
      </c>
      <c r="BZ30" s="59">
        <f t="shared" si="12"/>
        <v>105874</v>
      </c>
      <c r="CA30" s="59">
        <f t="shared" si="12"/>
        <v>192604.5</v>
      </c>
      <c r="CB30" s="61">
        <f t="shared" si="12"/>
        <v>1547566.0900000003</v>
      </c>
    </row>
    <row r="31" spans="1:80" ht="12.75" customHeight="1" x14ac:dyDescent="0.3">
      <c r="A31" s="32"/>
      <c r="B31" s="32"/>
      <c r="T31" s="62"/>
      <c r="U31" s="62"/>
      <c r="V31" s="62"/>
      <c r="Z31" s="63"/>
    </row>
    <row r="32" spans="1:80" ht="12.75" customHeight="1" x14ac:dyDescent="0.3">
      <c r="T32" s="64"/>
      <c r="U32" s="64"/>
      <c r="V32" s="64"/>
      <c r="BA32" s="63"/>
    </row>
    <row r="33" spans="2:75" ht="12.75" customHeight="1" x14ac:dyDescent="0.3">
      <c r="E33" s="63"/>
      <c r="K33" s="63"/>
      <c r="Q33" s="63"/>
      <c r="T33" s="64"/>
      <c r="U33" s="64"/>
      <c r="V33" s="64"/>
      <c r="X33" s="65"/>
      <c r="AD33" s="63"/>
      <c r="AI33" s="63"/>
      <c r="AO33" s="65"/>
    </row>
    <row r="34" spans="2:75" x14ac:dyDescent="0.25">
      <c r="E34" s="63"/>
      <c r="Q34" s="66"/>
      <c r="W34" s="63"/>
      <c r="AE34" s="63"/>
      <c r="BT34" s="66"/>
      <c r="BV34" s="65"/>
      <c r="BW34" s="65"/>
    </row>
    <row r="35" spans="2:75" x14ac:dyDescent="0.25">
      <c r="BV35" s="66"/>
      <c r="BW35" s="65"/>
    </row>
    <row r="36" spans="2:75" x14ac:dyDescent="0.25">
      <c r="E36" s="63"/>
      <c r="BU36" s="66"/>
      <c r="BV36" s="66"/>
      <c r="BW36" s="65"/>
    </row>
    <row r="37" spans="2:75" x14ac:dyDescent="0.25">
      <c r="D37" s="66"/>
      <c r="BU37" s="65"/>
      <c r="BW37" s="65"/>
    </row>
    <row r="38" spans="2:75" x14ac:dyDescent="0.25">
      <c r="D38" s="66"/>
      <c r="F38" s="66"/>
    </row>
    <row r="39" spans="2:75" x14ac:dyDescent="0.25">
      <c r="D39" s="66"/>
      <c r="U39" s="66"/>
    </row>
    <row r="40" spans="2:75" x14ac:dyDescent="0.25">
      <c r="B40" s="1" t="s">
        <v>37</v>
      </c>
      <c r="U40" s="63"/>
      <c r="BU40" s="63"/>
      <c r="BV40" s="63"/>
    </row>
    <row r="42" spans="2:75" x14ac:dyDescent="0.25">
      <c r="E42" s="66"/>
    </row>
  </sheetData>
  <autoFilter ref="A12:BY30" xr:uid="{895D4861-7DD5-4C17-9083-84DFE78D20C5}">
    <filterColumn colId="0" showButton="0"/>
    <filterColumn colId="2" showButton="0"/>
    <filterColumn colId="3" showButton="0"/>
    <filterColumn colId="4" showButton="0"/>
    <filterColumn colId="5" showButton="0"/>
    <filterColumn colId="6" showButton="0"/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0" showButton="0"/>
    <filterColumn colId="32" showButton="0"/>
    <filterColumn colId="33" showButton="0"/>
    <filterColumn colId="34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4" showButton="0"/>
    <filterColumn colId="45" showButton="0"/>
    <filterColumn colId="46" showButton="0"/>
    <filterColumn colId="47" showButton="0"/>
    <filterColumn colId="48" showButton="0"/>
    <filterColumn colId="50" showButton="0"/>
    <filterColumn colId="51" showButton="0"/>
    <filterColumn colId="52" showButton="0"/>
    <filterColumn colId="53" showButton="0"/>
    <filterColumn colId="54" showButton="0"/>
    <filterColumn colId="56" showButton="0"/>
    <filterColumn colId="57" showButton="0"/>
    <filterColumn colId="58" showButton="0"/>
    <filterColumn colId="59" showButton="0"/>
    <filterColumn colId="60" showButton="0"/>
    <filterColumn colId="62" showButton="0"/>
    <filterColumn colId="63" showButton="0"/>
    <filterColumn colId="64" showButton="0"/>
    <filterColumn colId="65" showButton="0"/>
    <filterColumn colId="66" showButton="0"/>
    <filterColumn colId="71" showButton="0"/>
    <filterColumn colId="72" showButton="0"/>
    <filterColumn colId="73" showButton="0"/>
    <filterColumn colId="74" showButton="0"/>
    <filterColumn colId="75" showButton="0"/>
  </autoFilter>
  <mergeCells count="43">
    <mergeCell ref="BW13:BY13"/>
    <mergeCell ref="BZ13:CB13"/>
    <mergeCell ref="A30:B30"/>
    <mergeCell ref="BE13:BG13"/>
    <mergeCell ref="BH13:BJ13"/>
    <mergeCell ref="BK13:BM13"/>
    <mergeCell ref="BN13:BP13"/>
    <mergeCell ref="BQ13:BS13"/>
    <mergeCell ref="BT13:BV13"/>
    <mergeCell ref="AM13:AO13"/>
    <mergeCell ref="AP13:AR13"/>
    <mergeCell ref="AS13:AU13"/>
    <mergeCell ref="AV13:AX13"/>
    <mergeCell ref="AY13:BA13"/>
    <mergeCell ref="BB13:BD13"/>
    <mergeCell ref="U13:W13"/>
    <mergeCell ref="BE12:BJ12"/>
    <mergeCell ref="C13:E13"/>
    <mergeCell ref="F13:H13"/>
    <mergeCell ref="I13:K13"/>
    <mergeCell ref="L13:N13"/>
    <mergeCell ref="O13:Q13"/>
    <mergeCell ref="X13:Z13"/>
    <mergeCell ref="AA13:AC13"/>
    <mergeCell ref="AD13:AF13"/>
    <mergeCell ref="AG13:AI13"/>
    <mergeCell ref="AJ13:AL13"/>
    <mergeCell ref="BK12:BS12"/>
    <mergeCell ref="BT12:CB12"/>
    <mergeCell ref="A1:BY6"/>
    <mergeCell ref="A7:B7"/>
    <mergeCell ref="AA8:AB8"/>
    <mergeCell ref="A12:B14"/>
    <mergeCell ref="C12:H12"/>
    <mergeCell ref="I12:N12"/>
    <mergeCell ref="O12:T12"/>
    <mergeCell ref="U12:Z12"/>
    <mergeCell ref="AA12:AF12"/>
    <mergeCell ref="AG12:AL12"/>
    <mergeCell ref="R13:T13"/>
    <mergeCell ref="AM12:AR12"/>
    <mergeCell ref="AS12:AX12"/>
    <mergeCell ref="AY12:BD12"/>
  </mergeCells>
  <printOptions horizontalCentered="1"/>
  <pageMargins left="0.39370078740157483" right="0.39370078740157483" top="1.1811023622047245" bottom="0.59055118110236227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3194D-0E03-4F85-B810-D4D6A84D3C6D}">
  <dimension ref="A1:IK38"/>
  <sheetViews>
    <sheetView zoomScale="85" zoomScaleNormal="85" zoomScaleSheetLayoutView="75" workbookViewId="0">
      <pane xSplit="2" ySplit="6" topLeftCell="C7" activePane="bottomRight" state="frozen"/>
      <selection pane="topRight" activeCell="C17" sqref="C17"/>
      <selection pane="bottomLeft" activeCell="C17" sqref="C17"/>
      <selection pane="bottomRight" sqref="A1:AI6"/>
    </sheetView>
  </sheetViews>
  <sheetFormatPr defaultColWidth="9.1796875" defaultRowHeight="12.5" x14ac:dyDescent="0.25"/>
  <cols>
    <col min="1" max="1" width="7.1796875" style="1" customWidth="1"/>
    <col min="2" max="2" width="63" style="1" bestFit="1" customWidth="1"/>
    <col min="3" max="3" width="18.81640625" style="1" bestFit="1" customWidth="1"/>
    <col min="4" max="5" width="11.81640625" style="1" bestFit="1" customWidth="1"/>
    <col min="6" max="6" width="7.81640625" style="1" bestFit="1" customWidth="1"/>
    <col min="7" max="8" width="11.81640625" style="1" bestFit="1" customWidth="1"/>
    <col min="9" max="9" width="7.81640625" style="1" bestFit="1" customWidth="1"/>
    <col min="10" max="11" width="11.81640625" style="1" bestFit="1" customWidth="1"/>
    <col min="12" max="12" width="7.81640625" style="1" bestFit="1" customWidth="1"/>
    <col min="13" max="14" width="11.81640625" style="1" bestFit="1" customWidth="1"/>
    <col min="15" max="15" width="7.81640625" style="1" bestFit="1" customWidth="1"/>
    <col min="16" max="17" width="11.81640625" style="1" bestFit="1" customWidth="1"/>
    <col min="18" max="18" width="7.54296875" style="1" bestFit="1" customWidth="1"/>
    <col min="19" max="19" width="11.81640625" style="1" bestFit="1" customWidth="1"/>
    <col min="20" max="20" width="11.54296875" style="1" bestFit="1" customWidth="1"/>
    <col min="21" max="21" width="7.81640625" style="1" bestFit="1" customWidth="1"/>
    <col min="22" max="23" width="11.81640625" style="1" bestFit="1" customWidth="1"/>
    <col min="24" max="24" width="7.54296875" style="1" bestFit="1" customWidth="1"/>
    <col min="25" max="25" width="11.81640625" style="1" bestFit="1" customWidth="1"/>
    <col min="26" max="26" width="14.453125" style="1" bestFit="1" customWidth="1"/>
    <col min="27" max="27" width="7.54296875" style="1" bestFit="1" customWidth="1"/>
    <col min="28" max="28" width="11.81640625" style="1" bestFit="1" customWidth="1"/>
    <col min="29" max="29" width="14.453125" style="1" bestFit="1" customWidth="1"/>
    <col min="30" max="30" width="7.54296875" style="1" bestFit="1" customWidth="1"/>
    <col min="31" max="31" width="11.81640625" style="1" bestFit="1" customWidth="1"/>
    <col min="32" max="32" width="14.453125" style="1" bestFit="1" customWidth="1"/>
    <col min="33" max="33" width="7.54296875" style="1" bestFit="1" customWidth="1"/>
    <col min="34" max="34" width="11.81640625" style="1" bestFit="1" customWidth="1"/>
    <col min="35" max="35" width="14.453125" style="1" bestFit="1" customWidth="1"/>
    <col min="36" max="36" width="7.54296875" style="1" bestFit="1" customWidth="1"/>
    <col min="37" max="37" width="11.81640625" style="1" bestFit="1" customWidth="1"/>
    <col min="38" max="38" width="11.54296875" style="1" bestFit="1" customWidth="1"/>
    <col min="39" max="39" width="7.81640625" style="1" bestFit="1" customWidth="1"/>
    <col min="40" max="40" width="11.81640625" style="1" bestFit="1" customWidth="1"/>
    <col min="41" max="41" width="12.81640625" style="1" bestFit="1" customWidth="1"/>
    <col min="42" max="42" width="7.81640625" style="1" bestFit="1" customWidth="1"/>
    <col min="43" max="44" width="11.81640625" style="1" bestFit="1" customWidth="1"/>
    <col min="45" max="45" width="7.81640625" style="1" bestFit="1" customWidth="1"/>
    <col min="46" max="46" width="11.81640625" style="1" bestFit="1" customWidth="1"/>
    <col min="47" max="47" width="16" style="1" bestFit="1" customWidth="1"/>
    <col min="48" max="48" width="7.81640625" style="1" bestFit="1" customWidth="1"/>
    <col min="49" max="49" width="11.81640625" style="1" bestFit="1" customWidth="1"/>
    <col min="50" max="50" width="16" style="1" bestFit="1" customWidth="1"/>
    <col min="51" max="51" width="7.81640625" style="1" bestFit="1" customWidth="1"/>
    <col min="52" max="52" width="11.81640625" style="1" bestFit="1" customWidth="1"/>
    <col min="53" max="53" width="16" style="1" bestFit="1" customWidth="1"/>
    <col min="54" max="54" width="7.81640625" style="1" bestFit="1" customWidth="1"/>
    <col min="55" max="55" width="11.81640625" style="1" bestFit="1" customWidth="1"/>
    <col min="56" max="56" width="16" style="1" bestFit="1" customWidth="1"/>
    <col min="57" max="57" width="7.54296875" style="1" bestFit="1" customWidth="1"/>
    <col min="58" max="58" width="11.81640625" style="1" bestFit="1" customWidth="1"/>
    <col min="59" max="59" width="11.54296875" style="1" bestFit="1" customWidth="1"/>
    <col min="60" max="60" width="7.54296875" style="1" bestFit="1" customWidth="1"/>
    <col min="61" max="61" width="11.81640625" style="1" bestFit="1" customWidth="1"/>
    <col min="62" max="62" width="11.54296875" style="1" bestFit="1" customWidth="1"/>
    <col min="63" max="63" width="7.54296875" style="1" bestFit="1" customWidth="1"/>
    <col min="64" max="64" width="11.81640625" style="1" bestFit="1" customWidth="1"/>
    <col min="65" max="65" width="11.54296875" style="1" bestFit="1" customWidth="1"/>
    <col min="66" max="66" width="7.54296875" style="1" bestFit="1" customWidth="1"/>
    <col min="67" max="67" width="11.81640625" style="1" bestFit="1" customWidth="1"/>
    <col min="68" max="68" width="13.453125" style="1" bestFit="1" customWidth="1"/>
    <col min="69" max="69" width="7.54296875" style="1" bestFit="1" customWidth="1"/>
    <col min="70" max="70" width="11.81640625" style="1" bestFit="1" customWidth="1"/>
    <col min="71" max="71" width="12.453125" style="1" bestFit="1" customWidth="1"/>
    <col min="72" max="72" width="7.54296875" style="1" bestFit="1" customWidth="1"/>
    <col min="73" max="73" width="11.81640625" style="1" bestFit="1" customWidth="1"/>
    <col min="74" max="74" width="11.54296875" style="1" bestFit="1" customWidth="1"/>
    <col min="75" max="75" width="7.54296875" style="1" bestFit="1" customWidth="1"/>
    <col min="76" max="76" width="11.81640625" style="1" bestFit="1" customWidth="1"/>
    <col min="77" max="77" width="11.54296875" style="1" bestFit="1" customWidth="1"/>
    <col min="78" max="78" width="7.54296875" style="1" bestFit="1" customWidth="1"/>
    <col min="79" max="79" width="11.81640625" style="1" bestFit="1" customWidth="1"/>
    <col min="80" max="80" width="11.54296875" style="1" bestFit="1" customWidth="1"/>
    <col min="81" max="81" width="7.81640625" style="1" bestFit="1" customWidth="1"/>
    <col min="82" max="82" width="11.81640625" style="1" bestFit="1" customWidth="1"/>
    <col min="83" max="83" width="12.81640625" style="1" bestFit="1" customWidth="1"/>
    <col min="84" max="84" width="7.81640625" style="1" bestFit="1" customWidth="1"/>
    <col min="85" max="86" width="11.81640625" style="1" bestFit="1" customWidth="1"/>
    <col min="87" max="87" width="7.81640625" style="1" bestFit="1" customWidth="1"/>
    <col min="88" max="88" width="11.81640625" style="1" bestFit="1" customWidth="1"/>
    <col min="89" max="89" width="16" style="1" bestFit="1" customWidth="1"/>
    <col min="90" max="90" width="7.81640625" style="1" bestFit="1" customWidth="1"/>
    <col min="91" max="91" width="11.81640625" style="1" bestFit="1" customWidth="1"/>
    <col min="92" max="92" width="16" style="1" bestFit="1" customWidth="1"/>
    <col min="93" max="93" width="7.81640625" style="1" bestFit="1" customWidth="1"/>
    <col min="94" max="94" width="11.81640625" style="1" bestFit="1" customWidth="1"/>
    <col min="95" max="95" width="16" style="1" bestFit="1" customWidth="1"/>
    <col min="96" max="96" width="7.81640625" style="1" bestFit="1" customWidth="1"/>
    <col min="97" max="97" width="11.81640625" style="1" bestFit="1" customWidth="1"/>
    <col min="98" max="98" width="16" style="1" bestFit="1" customWidth="1"/>
    <col min="99" max="99" width="7.54296875" style="1" bestFit="1" customWidth="1"/>
    <col min="100" max="100" width="11.81640625" style="1" bestFit="1" customWidth="1"/>
    <col min="101" max="101" width="11.54296875" style="1" bestFit="1" customWidth="1"/>
    <col min="102" max="102" width="7.81640625" style="1" bestFit="1" customWidth="1"/>
    <col min="103" max="103" width="11.81640625" style="1" bestFit="1" customWidth="1"/>
    <col min="104" max="104" width="12.81640625" style="1" bestFit="1" customWidth="1"/>
    <col min="105" max="105" width="7.81640625" style="1" bestFit="1" customWidth="1"/>
    <col min="106" max="107" width="11.81640625" style="1" bestFit="1" customWidth="1"/>
    <col min="108" max="108" width="7.81640625" style="1" bestFit="1" customWidth="1"/>
    <col min="109" max="109" width="11.81640625" style="1" bestFit="1" customWidth="1"/>
    <col min="110" max="110" width="16" style="1" bestFit="1" customWidth="1"/>
    <col min="111" max="111" width="7.81640625" style="1" bestFit="1" customWidth="1"/>
    <col min="112" max="112" width="11.81640625" style="1" bestFit="1" customWidth="1"/>
    <col min="113" max="113" width="16" style="1" bestFit="1" customWidth="1"/>
    <col min="114" max="114" width="7.81640625" style="1" bestFit="1" customWidth="1"/>
    <col min="115" max="115" width="11.81640625" style="1" bestFit="1" customWidth="1"/>
    <col min="116" max="116" width="16" style="1" bestFit="1" customWidth="1"/>
    <col min="117" max="117" width="7.81640625" style="1" bestFit="1" customWidth="1"/>
    <col min="118" max="118" width="11.81640625" style="1" bestFit="1" customWidth="1"/>
    <col min="119" max="119" width="16" style="1" bestFit="1" customWidth="1"/>
    <col min="120" max="120" width="7.54296875" style="1" bestFit="1" customWidth="1"/>
    <col min="121" max="121" width="11.81640625" style="1" bestFit="1" customWidth="1"/>
    <col min="122" max="122" width="11.54296875" style="1" bestFit="1" customWidth="1"/>
    <col min="123" max="123" width="7.81640625" style="1" bestFit="1" customWidth="1"/>
    <col min="124" max="124" width="11.81640625" style="1" bestFit="1" customWidth="1"/>
    <col min="125" max="125" width="12.81640625" style="1" bestFit="1" customWidth="1"/>
    <col min="126" max="126" width="7.81640625" style="1" bestFit="1" customWidth="1"/>
    <col min="127" max="128" width="11.81640625" style="1" bestFit="1" customWidth="1"/>
    <col min="129" max="129" width="7.81640625" style="1" bestFit="1" customWidth="1"/>
    <col min="130" max="130" width="11.81640625" style="1" bestFit="1" customWidth="1"/>
    <col min="131" max="131" width="16" style="1" bestFit="1" customWidth="1"/>
    <col min="132" max="132" width="7.81640625" style="1" bestFit="1" customWidth="1"/>
    <col min="133" max="133" width="11.81640625" style="1" bestFit="1" customWidth="1"/>
    <col min="134" max="134" width="16" style="1" bestFit="1" customWidth="1"/>
    <col min="135" max="135" width="7.81640625" style="1" bestFit="1" customWidth="1"/>
    <col min="136" max="136" width="11.81640625" style="1" bestFit="1" customWidth="1"/>
    <col min="137" max="137" width="16" style="1" bestFit="1" customWidth="1"/>
    <col min="138" max="138" width="7.81640625" style="1" bestFit="1" customWidth="1"/>
    <col min="139" max="139" width="11.81640625" style="1" bestFit="1" customWidth="1"/>
    <col min="140" max="140" width="16" style="1" bestFit="1" customWidth="1"/>
    <col min="141" max="141" width="7.54296875" style="1" bestFit="1" customWidth="1"/>
    <col min="142" max="142" width="11.81640625" style="1" bestFit="1" customWidth="1"/>
    <col min="143" max="143" width="11.54296875" style="1" bestFit="1" customWidth="1"/>
    <col min="144" max="144" width="7.81640625" style="1" bestFit="1" customWidth="1"/>
    <col min="145" max="145" width="11.81640625" style="1" bestFit="1" customWidth="1"/>
    <col min="146" max="146" width="12.81640625" style="1" bestFit="1" customWidth="1"/>
    <col min="147" max="147" width="7.81640625" style="1" bestFit="1" customWidth="1"/>
    <col min="148" max="149" width="11.81640625" style="1" bestFit="1" customWidth="1"/>
    <col min="150" max="150" width="7.81640625" style="1" bestFit="1" customWidth="1"/>
    <col min="151" max="151" width="11.81640625" style="1" bestFit="1" customWidth="1"/>
    <col min="152" max="152" width="16" style="1" bestFit="1" customWidth="1"/>
    <col min="153" max="153" width="7.81640625" style="1" bestFit="1" customWidth="1"/>
    <col min="154" max="154" width="11.81640625" style="1" bestFit="1" customWidth="1"/>
    <col min="155" max="155" width="16" style="1" bestFit="1" customWidth="1"/>
    <col min="156" max="156" width="7.81640625" style="1" bestFit="1" customWidth="1"/>
    <col min="157" max="157" width="11.81640625" style="1" bestFit="1" customWidth="1"/>
    <col min="158" max="158" width="16" style="1" bestFit="1" customWidth="1"/>
    <col min="159" max="159" width="7.81640625" style="1" bestFit="1" customWidth="1"/>
    <col min="160" max="160" width="11.81640625" style="1" bestFit="1" customWidth="1"/>
    <col min="161" max="161" width="16" style="1" bestFit="1" customWidth="1"/>
    <col min="162" max="162" width="7.54296875" style="1" bestFit="1" customWidth="1"/>
    <col min="163" max="163" width="11.81640625" style="1" bestFit="1" customWidth="1"/>
    <col min="164" max="164" width="11.54296875" style="1" bestFit="1" customWidth="1"/>
    <col min="165" max="165" width="7.81640625" style="1" bestFit="1" customWidth="1"/>
    <col min="166" max="166" width="11.81640625" style="1" bestFit="1" customWidth="1"/>
    <col min="167" max="167" width="12.81640625" style="1" bestFit="1" customWidth="1"/>
    <col min="168" max="168" width="7.81640625" style="1" bestFit="1" customWidth="1"/>
    <col min="169" max="170" width="11.81640625" style="1" bestFit="1" customWidth="1"/>
    <col min="171" max="171" width="7.81640625" style="1" bestFit="1" customWidth="1"/>
    <col min="172" max="172" width="11.81640625" style="1" bestFit="1" customWidth="1"/>
    <col min="173" max="173" width="16" style="1" bestFit="1" customWidth="1"/>
    <col min="174" max="174" width="7.81640625" style="1" bestFit="1" customWidth="1"/>
    <col min="175" max="175" width="11.81640625" style="1" bestFit="1" customWidth="1"/>
    <col min="176" max="176" width="16" style="1" bestFit="1" customWidth="1"/>
    <col min="177" max="177" width="7.81640625" style="1" bestFit="1" customWidth="1"/>
    <col min="178" max="178" width="11.81640625" style="1" bestFit="1" customWidth="1"/>
    <col min="179" max="179" width="16" style="1" bestFit="1" customWidth="1"/>
    <col min="180" max="180" width="7.81640625" style="1" bestFit="1" customWidth="1"/>
    <col min="181" max="181" width="11.81640625" style="1" bestFit="1" customWidth="1"/>
    <col min="182" max="182" width="16" style="1" bestFit="1" customWidth="1"/>
    <col min="183" max="183" width="7.54296875" style="1" bestFit="1" customWidth="1"/>
    <col min="184" max="184" width="11.81640625" style="1" bestFit="1" customWidth="1"/>
    <col min="185" max="185" width="11.54296875" style="1" bestFit="1" customWidth="1"/>
    <col min="186" max="186" width="7.81640625" style="1" bestFit="1" customWidth="1"/>
    <col min="187" max="187" width="11.81640625" style="1" bestFit="1" customWidth="1"/>
    <col min="188" max="188" width="12.81640625" style="1" bestFit="1" customWidth="1"/>
    <col min="189" max="189" width="7.81640625" style="1" bestFit="1" customWidth="1"/>
    <col min="190" max="191" width="11.81640625" style="1" bestFit="1" customWidth="1"/>
    <col min="192" max="192" width="7.81640625" style="1" bestFit="1" customWidth="1"/>
    <col min="193" max="193" width="11.81640625" style="1" bestFit="1" customWidth="1"/>
    <col min="194" max="194" width="16" style="1" bestFit="1" customWidth="1"/>
    <col min="195" max="195" width="7.81640625" style="1" bestFit="1" customWidth="1"/>
    <col min="196" max="196" width="11.81640625" style="1" bestFit="1" customWidth="1"/>
    <col min="197" max="197" width="16" style="1" bestFit="1" customWidth="1"/>
    <col min="198" max="198" width="7.81640625" style="1" bestFit="1" customWidth="1"/>
    <col min="199" max="199" width="11.81640625" style="1" bestFit="1" customWidth="1"/>
    <col min="200" max="200" width="16" style="1" bestFit="1" customWidth="1"/>
    <col min="201" max="201" width="7.81640625" style="1" bestFit="1" customWidth="1"/>
    <col min="202" max="202" width="11.81640625" style="1" bestFit="1" customWidth="1"/>
    <col min="203" max="203" width="16" style="1" bestFit="1" customWidth="1"/>
    <col min="204" max="204" width="7.54296875" style="1" bestFit="1" customWidth="1"/>
    <col min="205" max="205" width="11.81640625" style="1" bestFit="1" customWidth="1"/>
    <col min="206" max="206" width="11.54296875" style="1" bestFit="1" customWidth="1"/>
    <col min="207" max="207" width="7.81640625" style="1" bestFit="1" customWidth="1"/>
    <col min="208" max="208" width="11.81640625" style="1" bestFit="1" customWidth="1"/>
    <col min="209" max="209" width="12.81640625" style="1" bestFit="1" customWidth="1"/>
    <col min="210" max="210" width="7.81640625" style="1" bestFit="1" customWidth="1"/>
    <col min="211" max="212" width="11.81640625" style="1" bestFit="1" customWidth="1"/>
    <col min="213" max="213" width="7.81640625" style="1" bestFit="1" customWidth="1"/>
    <col min="214" max="214" width="11.81640625" style="1" bestFit="1" customWidth="1"/>
    <col min="215" max="215" width="16" style="1" bestFit="1" customWidth="1"/>
    <col min="216" max="216" width="7.81640625" style="1" bestFit="1" customWidth="1"/>
    <col min="217" max="217" width="11.81640625" style="1" bestFit="1" customWidth="1"/>
    <col min="218" max="218" width="16" style="1" bestFit="1" customWidth="1"/>
    <col min="219" max="219" width="7.81640625" style="1" bestFit="1" customWidth="1"/>
    <col min="220" max="220" width="11.81640625" style="1" bestFit="1" customWidth="1"/>
    <col min="221" max="221" width="16" style="1" bestFit="1" customWidth="1"/>
    <col min="222" max="222" width="7.81640625" style="1" bestFit="1" customWidth="1"/>
    <col min="223" max="223" width="11.81640625" style="1" bestFit="1" customWidth="1"/>
    <col min="224" max="224" width="16" style="1" bestFit="1" customWidth="1"/>
    <col min="225" max="225" width="7.81640625" style="1" bestFit="1" customWidth="1"/>
    <col min="226" max="226" width="11.81640625" style="1" bestFit="1" customWidth="1"/>
    <col min="227" max="227" width="12.453125" style="1" bestFit="1" customWidth="1"/>
    <col min="228" max="229" width="14.453125" style="1" bestFit="1" customWidth="1"/>
    <col min="230" max="230" width="17.1796875" style="1" bestFit="1" customWidth="1"/>
    <col min="231" max="232" width="14.453125" style="1" bestFit="1" customWidth="1"/>
    <col min="233" max="233" width="16" style="1" bestFit="1" customWidth="1"/>
    <col min="234" max="235" width="14.453125" style="1" bestFit="1" customWidth="1"/>
    <col min="236" max="236" width="16" style="1" bestFit="1" customWidth="1"/>
    <col min="237" max="238" width="14.453125" style="1" bestFit="1" customWidth="1"/>
    <col min="239" max="239" width="16" style="1" bestFit="1" customWidth="1"/>
    <col min="240" max="241" width="14.453125" style="1" bestFit="1" customWidth="1"/>
    <col min="242" max="242" width="16" style="1" bestFit="1" customWidth="1"/>
    <col min="243" max="244" width="14.453125" style="1" bestFit="1" customWidth="1"/>
    <col min="245" max="245" width="16" style="1" bestFit="1" customWidth="1"/>
    <col min="246" max="16384" width="9.1796875" style="1"/>
  </cols>
  <sheetData>
    <row r="1" spans="1:245" ht="13.4" customHeight="1" x14ac:dyDescent="0.25">
      <c r="A1" s="244" t="s">
        <v>38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</row>
    <row r="2" spans="1:245" ht="12.75" customHeight="1" x14ac:dyDescent="0.25">
      <c r="A2" s="244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</row>
    <row r="3" spans="1:245" ht="12.75" customHeight="1" x14ac:dyDescent="0.25">
      <c r="A3" s="244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</row>
    <row r="4" spans="1:245" ht="12.75" customHeight="1" x14ac:dyDescent="0.25">
      <c r="A4" s="244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</row>
    <row r="5" spans="1:245" ht="12.75" customHeight="1" x14ac:dyDescent="0.25">
      <c r="A5" s="244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</row>
    <row r="6" spans="1:245" ht="13.5" customHeight="1" x14ac:dyDescent="0.25">
      <c r="A6" s="244"/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</row>
    <row r="7" spans="1:245" x14ac:dyDescent="0.25">
      <c r="A7" s="196"/>
      <c r="B7" s="196"/>
      <c r="C7" s="2"/>
      <c r="E7" s="2"/>
      <c r="G7" s="2"/>
      <c r="I7" s="2"/>
      <c r="K7" s="2"/>
      <c r="M7" s="2"/>
      <c r="O7" s="2"/>
      <c r="Q7" s="2"/>
      <c r="R7" s="2"/>
      <c r="S7" s="2"/>
      <c r="T7" s="2"/>
      <c r="V7" s="2"/>
    </row>
    <row r="8" spans="1:245" ht="13" x14ac:dyDescent="0.3">
      <c r="A8" s="3" t="s">
        <v>1</v>
      </c>
      <c r="B8" s="3"/>
      <c r="C8" s="1" t="s">
        <v>2</v>
      </c>
    </row>
    <row r="9" spans="1:245" x14ac:dyDescent="0.25">
      <c r="A9" s="2"/>
      <c r="B9" s="2"/>
      <c r="C9" s="2"/>
      <c r="E9" s="2"/>
      <c r="G9" s="2"/>
      <c r="I9" s="2"/>
      <c r="K9" s="2"/>
      <c r="M9" s="2"/>
      <c r="O9" s="2"/>
      <c r="Q9" s="2"/>
      <c r="R9" s="2"/>
      <c r="S9" s="2"/>
      <c r="T9" s="2"/>
      <c r="V9" s="2"/>
    </row>
    <row r="10" spans="1:245" ht="13" x14ac:dyDescent="0.3">
      <c r="A10" s="3" t="s">
        <v>6</v>
      </c>
      <c r="B10" s="3"/>
      <c r="C10" s="3" t="s">
        <v>7</v>
      </c>
      <c r="E10" s="3"/>
      <c r="G10" s="3"/>
      <c r="I10" s="3"/>
      <c r="K10" s="3"/>
      <c r="M10" s="3"/>
      <c r="O10" s="3"/>
      <c r="Q10" s="3"/>
      <c r="R10" s="3"/>
      <c r="S10" s="3"/>
      <c r="T10" s="3"/>
      <c r="V10" s="3"/>
    </row>
    <row r="11" spans="1:245" ht="13.5" thickBot="1" x14ac:dyDescent="0.35">
      <c r="C11" s="3"/>
      <c r="E11" s="3"/>
      <c r="G11" s="3"/>
      <c r="I11" s="3"/>
      <c r="K11" s="3"/>
      <c r="M11" s="3"/>
      <c r="O11" s="3"/>
      <c r="Q11" s="3"/>
      <c r="R11" s="3"/>
      <c r="S11" s="3"/>
      <c r="T11" s="3"/>
      <c r="V11" s="3"/>
    </row>
    <row r="12" spans="1:245" ht="14" thickTop="1" thickBot="1" x14ac:dyDescent="0.35">
      <c r="A12" s="197" t="s">
        <v>8</v>
      </c>
      <c r="B12" s="246"/>
      <c r="C12" s="249" t="s">
        <v>39</v>
      </c>
      <c r="D12" s="250"/>
      <c r="E12" s="250"/>
      <c r="F12" s="250"/>
      <c r="G12" s="250"/>
      <c r="H12" s="250"/>
      <c r="I12" s="251" t="s">
        <v>40</v>
      </c>
      <c r="J12" s="252"/>
      <c r="K12" s="252"/>
      <c r="L12" s="252"/>
      <c r="M12" s="252"/>
      <c r="N12" s="253"/>
      <c r="O12" s="251" t="s">
        <v>41</v>
      </c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3"/>
      <c r="AJ12" s="251" t="s">
        <v>42</v>
      </c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3"/>
      <c r="BE12" s="251" t="s">
        <v>43</v>
      </c>
      <c r="BF12" s="252"/>
      <c r="BG12" s="252"/>
      <c r="BH12" s="252"/>
      <c r="BI12" s="252"/>
      <c r="BJ12" s="252"/>
      <c r="BK12" s="252"/>
      <c r="BL12" s="252"/>
      <c r="BM12" s="252"/>
      <c r="BN12" s="252"/>
      <c r="BO12" s="252"/>
      <c r="BP12" s="252"/>
      <c r="BQ12" s="252"/>
      <c r="BR12" s="252"/>
      <c r="BS12" s="252"/>
      <c r="BT12" s="252"/>
      <c r="BU12" s="252"/>
      <c r="BV12" s="252"/>
      <c r="BW12" s="252"/>
      <c r="BX12" s="252"/>
      <c r="BY12" s="253"/>
      <c r="BZ12" s="251" t="s">
        <v>44</v>
      </c>
      <c r="CA12" s="252"/>
      <c r="CB12" s="252"/>
      <c r="CC12" s="252"/>
      <c r="CD12" s="252"/>
      <c r="CE12" s="252"/>
      <c r="CF12" s="252"/>
      <c r="CG12" s="252"/>
      <c r="CH12" s="252"/>
      <c r="CI12" s="252"/>
      <c r="CJ12" s="252"/>
      <c r="CK12" s="252"/>
      <c r="CL12" s="252"/>
      <c r="CM12" s="252"/>
      <c r="CN12" s="252"/>
      <c r="CO12" s="252"/>
      <c r="CP12" s="252"/>
      <c r="CQ12" s="252"/>
      <c r="CR12" s="252"/>
      <c r="CS12" s="252"/>
      <c r="CT12" s="253"/>
      <c r="CU12" s="251" t="s">
        <v>45</v>
      </c>
      <c r="CV12" s="252"/>
      <c r="CW12" s="252"/>
      <c r="CX12" s="252"/>
      <c r="CY12" s="252"/>
      <c r="CZ12" s="252"/>
      <c r="DA12" s="252"/>
      <c r="DB12" s="252"/>
      <c r="DC12" s="252"/>
      <c r="DD12" s="252"/>
      <c r="DE12" s="252"/>
      <c r="DF12" s="252"/>
      <c r="DG12" s="252"/>
      <c r="DH12" s="252"/>
      <c r="DI12" s="252"/>
      <c r="DJ12" s="252"/>
      <c r="DK12" s="252"/>
      <c r="DL12" s="252"/>
      <c r="DM12" s="252"/>
      <c r="DN12" s="252"/>
      <c r="DO12" s="253"/>
      <c r="DP12" s="251" t="s">
        <v>46</v>
      </c>
      <c r="DQ12" s="252"/>
      <c r="DR12" s="252"/>
      <c r="DS12" s="252"/>
      <c r="DT12" s="252"/>
      <c r="DU12" s="252"/>
      <c r="DV12" s="252"/>
      <c r="DW12" s="252"/>
      <c r="DX12" s="252"/>
      <c r="DY12" s="252"/>
      <c r="DZ12" s="252"/>
      <c r="EA12" s="252"/>
      <c r="EB12" s="252"/>
      <c r="EC12" s="252"/>
      <c r="ED12" s="252"/>
      <c r="EE12" s="252"/>
      <c r="EF12" s="252"/>
      <c r="EG12" s="252"/>
      <c r="EH12" s="252"/>
      <c r="EI12" s="252"/>
      <c r="EJ12" s="253"/>
      <c r="EK12" s="251" t="s">
        <v>47</v>
      </c>
      <c r="EL12" s="252"/>
      <c r="EM12" s="252"/>
      <c r="EN12" s="252"/>
      <c r="EO12" s="252"/>
      <c r="EP12" s="252"/>
      <c r="EQ12" s="252"/>
      <c r="ER12" s="252"/>
      <c r="ES12" s="252"/>
      <c r="ET12" s="252"/>
      <c r="EU12" s="252"/>
      <c r="EV12" s="252"/>
      <c r="EW12" s="252"/>
      <c r="EX12" s="252"/>
      <c r="EY12" s="252"/>
      <c r="EZ12" s="252"/>
      <c r="FA12" s="252"/>
      <c r="FB12" s="252"/>
      <c r="FC12" s="252"/>
      <c r="FD12" s="252"/>
      <c r="FE12" s="253"/>
      <c r="FF12" s="251" t="s">
        <v>48</v>
      </c>
      <c r="FG12" s="252"/>
      <c r="FH12" s="252"/>
      <c r="FI12" s="252"/>
      <c r="FJ12" s="252"/>
      <c r="FK12" s="252"/>
      <c r="FL12" s="252"/>
      <c r="FM12" s="252"/>
      <c r="FN12" s="252"/>
      <c r="FO12" s="252"/>
      <c r="FP12" s="252"/>
      <c r="FQ12" s="252"/>
      <c r="FR12" s="252"/>
      <c r="FS12" s="252"/>
      <c r="FT12" s="252"/>
      <c r="FU12" s="252"/>
      <c r="FV12" s="252"/>
      <c r="FW12" s="252"/>
      <c r="FX12" s="252"/>
      <c r="FY12" s="252"/>
      <c r="FZ12" s="253"/>
      <c r="GA12" s="251" t="s">
        <v>49</v>
      </c>
      <c r="GB12" s="252"/>
      <c r="GC12" s="252"/>
      <c r="GD12" s="252"/>
      <c r="GE12" s="252"/>
      <c r="GF12" s="252"/>
      <c r="GG12" s="252"/>
      <c r="GH12" s="252"/>
      <c r="GI12" s="252"/>
      <c r="GJ12" s="252"/>
      <c r="GK12" s="252"/>
      <c r="GL12" s="252"/>
      <c r="GM12" s="252"/>
      <c r="GN12" s="252"/>
      <c r="GO12" s="252"/>
      <c r="GP12" s="252"/>
      <c r="GQ12" s="252"/>
      <c r="GR12" s="252"/>
      <c r="GS12" s="252"/>
      <c r="GT12" s="252"/>
      <c r="GU12" s="253"/>
      <c r="GV12" s="251" t="s">
        <v>50</v>
      </c>
      <c r="GW12" s="252"/>
      <c r="GX12" s="252"/>
      <c r="GY12" s="252"/>
      <c r="GZ12" s="252"/>
      <c r="HA12" s="252"/>
      <c r="HB12" s="252"/>
      <c r="HC12" s="252"/>
      <c r="HD12" s="252"/>
      <c r="HE12" s="252"/>
      <c r="HF12" s="252"/>
      <c r="HG12" s="252"/>
      <c r="HH12" s="252"/>
      <c r="HI12" s="252"/>
      <c r="HJ12" s="252"/>
      <c r="HK12" s="252"/>
      <c r="HL12" s="252"/>
      <c r="HM12" s="252"/>
      <c r="HN12" s="252"/>
      <c r="HO12" s="252"/>
      <c r="HP12" s="253"/>
      <c r="HQ12" s="255" t="s">
        <v>51</v>
      </c>
      <c r="HR12" s="256"/>
      <c r="HS12" s="256"/>
      <c r="HT12" s="256"/>
      <c r="HU12" s="256"/>
      <c r="HV12" s="256"/>
      <c r="HW12" s="256"/>
      <c r="HX12" s="256"/>
      <c r="HY12" s="256"/>
      <c r="HZ12" s="256"/>
      <c r="IA12" s="256"/>
      <c r="IB12" s="256"/>
      <c r="IC12" s="256"/>
      <c r="ID12" s="256"/>
      <c r="IE12" s="256"/>
      <c r="IF12" s="256"/>
      <c r="IG12" s="256"/>
      <c r="IH12" s="256"/>
      <c r="II12" s="256"/>
      <c r="IJ12" s="256"/>
      <c r="IK12" s="256"/>
    </row>
    <row r="13" spans="1:245" ht="13.5" thickBot="1" x14ac:dyDescent="0.35">
      <c r="A13" s="199"/>
      <c r="B13" s="247"/>
      <c r="C13" s="257" t="s">
        <v>52</v>
      </c>
      <c r="D13" s="258"/>
      <c r="E13" s="259"/>
      <c r="F13" s="260" t="s">
        <v>53</v>
      </c>
      <c r="G13" s="258"/>
      <c r="H13" s="259"/>
      <c r="I13" s="261" t="s">
        <v>54</v>
      </c>
      <c r="J13" s="192"/>
      <c r="K13" s="193"/>
      <c r="L13" s="191" t="s">
        <v>53</v>
      </c>
      <c r="M13" s="192"/>
      <c r="N13" s="254"/>
      <c r="O13" s="261" t="s">
        <v>55</v>
      </c>
      <c r="P13" s="192"/>
      <c r="Q13" s="193"/>
      <c r="R13" s="261" t="s">
        <v>56</v>
      </c>
      <c r="S13" s="192"/>
      <c r="T13" s="193"/>
      <c r="U13" s="191" t="s">
        <v>57</v>
      </c>
      <c r="V13" s="192"/>
      <c r="W13" s="254"/>
      <c r="X13" s="191" t="s">
        <v>58</v>
      </c>
      <c r="Y13" s="192"/>
      <c r="Z13" s="254"/>
      <c r="AA13" s="191" t="s">
        <v>59</v>
      </c>
      <c r="AB13" s="192"/>
      <c r="AC13" s="254"/>
      <c r="AD13" s="191" t="s">
        <v>60</v>
      </c>
      <c r="AE13" s="192"/>
      <c r="AF13" s="254"/>
      <c r="AG13" s="191" t="s">
        <v>61</v>
      </c>
      <c r="AH13" s="192"/>
      <c r="AI13" s="254"/>
      <c r="AJ13" s="261" t="s">
        <v>55</v>
      </c>
      <c r="AK13" s="192"/>
      <c r="AL13" s="193"/>
      <c r="AM13" s="261" t="s">
        <v>56</v>
      </c>
      <c r="AN13" s="192"/>
      <c r="AO13" s="193"/>
      <c r="AP13" s="191" t="s">
        <v>57</v>
      </c>
      <c r="AQ13" s="192"/>
      <c r="AR13" s="254"/>
      <c r="AS13" s="191" t="s">
        <v>58</v>
      </c>
      <c r="AT13" s="192"/>
      <c r="AU13" s="254"/>
      <c r="AV13" s="191" t="s">
        <v>59</v>
      </c>
      <c r="AW13" s="192"/>
      <c r="AX13" s="254"/>
      <c r="AY13" s="191" t="s">
        <v>60</v>
      </c>
      <c r="AZ13" s="192"/>
      <c r="BA13" s="254"/>
      <c r="BB13" s="191" t="s">
        <v>61</v>
      </c>
      <c r="BC13" s="192"/>
      <c r="BD13" s="254"/>
      <c r="BE13" s="261" t="s">
        <v>55</v>
      </c>
      <c r="BF13" s="192"/>
      <c r="BG13" s="193"/>
      <c r="BH13" s="261" t="s">
        <v>56</v>
      </c>
      <c r="BI13" s="192"/>
      <c r="BJ13" s="193"/>
      <c r="BK13" s="191" t="s">
        <v>57</v>
      </c>
      <c r="BL13" s="192"/>
      <c r="BM13" s="254"/>
      <c r="BN13" s="191" t="s">
        <v>58</v>
      </c>
      <c r="BO13" s="192"/>
      <c r="BP13" s="254"/>
      <c r="BQ13" s="191" t="s">
        <v>59</v>
      </c>
      <c r="BR13" s="192"/>
      <c r="BS13" s="254"/>
      <c r="BT13" s="191" t="s">
        <v>60</v>
      </c>
      <c r="BU13" s="192"/>
      <c r="BV13" s="254"/>
      <c r="BW13" s="191" t="s">
        <v>61</v>
      </c>
      <c r="BX13" s="192"/>
      <c r="BY13" s="254"/>
      <c r="BZ13" s="261" t="s">
        <v>55</v>
      </c>
      <c r="CA13" s="192"/>
      <c r="CB13" s="193"/>
      <c r="CC13" s="261" t="s">
        <v>56</v>
      </c>
      <c r="CD13" s="192"/>
      <c r="CE13" s="193"/>
      <c r="CF13" s="191" t="s">
        <v>57</v>
      </c>
      <c r="CG13" s="192"/>
      <c r="CH13" s="254"/>
      <c r="CI13" s="191" t="s">
        <v>58</v>
      </c>
      <c r="CJ13" s="192"/>
      <c r="CK13" s="254"/>
      <c r="CL13" s="191" t="s">
        <v>59</v>
      </c>
      <c r="CM13" s="192"/>
      <c r="CN13" s="254"/>
      <c r="CO13" s="191" t="s">
        <v>60</v>
      </c>
      <c r="CP13" s="192"/>
      <c r="CQ13" s="254"/>
      <c r="CR13" s="191" t="s">
        <v>61</v>
      </c>
      <c r="CS13" s="192"/>
      <c r="CT13" s="254"/>
      <c r="CU13" s="261" t="s">
        <v>55</v>
      </c>
      <c r="CV13" s="192"/>
      <c r="CW13" s="193"/>
      <c r="CX13" s="261" t="s">
        <v>56</v>
      </c>
      <c r="CY13" s="192"/>
      <c r="CZ13" s="193"/>
      <c r="DA13" s="191" t="s">
        <v>57</v>
      </c>
      <c r="DB13" s="192"/>
      <c r="DC13" s="254"/>
      <c r="DD13" s="191" t="s">
        <v>58</v>
      </c>
      <c r="DE13" s="192"/>
      <c r="DF13" s="254"/>
      <c r="DG13" s="191" t="s">
        <v>59</v>
      </c>
      <c r="DH13" s="192"/>
      <c r="DI13" s="254"/>
      <c r="DJ13" s="191" t="s">
        <v>60</v>
      </c>
      <c r="DK13" s="192"/>
      <c r="DL13" s="254"/>
      <c r="DM13" s="191" t="s">
        <v>61</v>
      </c>
      <c r="DN13" s="192"/>
      <c r="DO13" s="254"/>
      <c r="DP13" s="261" t="s">
        <v>55</v>
      </c>
      <c r="DQ13" s="192"/>
      <c r="DR13" s="193"/>
      <c r="DS13" s="261" t="s">
        <v>56</v>
      </c>
      <c r="DT13" s="192"/>
      <c r="DU13" s="193"/>
      <c r="DV13" s="191" t="s">
        <v>57</v>
      </c>
      <c r="DW13" s="192"/>
      <c r="DX13" s="254"/>
      <c r="DY13" s="191" t="s">
        <v>58</v>
      </c>
      <c r="DZ13" s="192"/>
      <c r="EA13" s="254"/>
      <c r="EB13" s="191" t="s">
        <v>59</v>
      </c>
      <c r="EC13" s="192"/>
      <c r="ED13" s="254"/>
      <c r="EE13" s="191" t="s">
        <v>60</v>
      </c>
      <c r="EF13" s="192"/>
      <c r="EG13" s="254"/>
      <c r="EH13" s="191" t="s">
        <v>61</v>
      </c>
      <c r="EI13" s="192"/>
      <c r="EJ13" s="254"/>
      <c r="EK13" s="261" t="s">
        <v>55</v>
      </c>
      <c r="EL13" s="192"/>
      <c r="EM13" s="193"/>
      <c r="EN13" s="261" t="s">
        <v>56</v>
      </c>
      <c r="EO13" s="192"/>
      <c r="EP13" s="193"/>
      <c r="EQ13" s="191" t="s">
        <v>57</v>
      </c>
      <c r="ER13" s="192"/>
      <c r="ES13" s="254"/>
      <c r="ET13" s="191" t="s">
        <v>58</v>
      </c>
      <c r="EU13" s="192"/>
      <c r="EV13" s="254"/>
      <c r="EW13" s="191" t="s">
        <v>59</v>
      </c>
      <c r="EX13" s="192"/>
      <c r="EY13" s="254"/>
      <c r="EZ13" s="191" t="s">
        <v>60</v>
      </c>
      <c r="FA13" s="192"/>
      <c r="FB13" s="254"/>
      <c r="FC13" s="191" t="s">
        <v>61</v>
      </c>
      <c r="FD13" s="192"/>
      <c r="FE13" s="254"/>
      <c r="FF13" s="261" t="s">
        <v>55</v>
      </c>
      <c r="FG13" s="192"/>
      <c r="FH13" s="193"/>
      <c r="FI13" s="261" t="s">
        <v>56</v>
      </c>
      <c r="FJ13" s="192"/>
      <c r="FK13" s="193"/>
      <c r="FL13" s="191" t="s">
        <v>57</v>
      </c>
      <c r="FM13" s="192"/>
      <c r="FN13" s="254"/>
      <c r="FO13" s="191" t="s">
        <v>58</v>
      </c>
      <c r="FP13" s="192"/>
      <c r="FQ13" s="254"/>
      <c r="FR13" s="191" t="s">
        <v>59</v>
      </c>
      <c r="FS13" s="192"/>
      <c r="FT13" s="254"/>
      <c r="FU13" s="191" t="s">
        <v>60</v>
      </c>
      <c r="FV13" s="192"/>
      <c r="FW13" s="254"/>
      <c r="FX13" s="191" t="s">
        <v>61</v>
      </c>
      <c r="FY13" s="192"/>
      <c r="FZ13" s="254"/>
      <c r="GA13" s="261" t="s">
        <v>55</v>
      </c>
      <c r="GB13" s="192"/>
      <c r="GC13" s="193"/>
      <c r="GD13" s="261" t="s">
        <v>56</v>
      </c>
      <c r="GE13" s="192"/>
      <c r="GF13" s="193"/>
      <c r="GG13" s="191" t="s">
        <v>57</v>
      </c>
      <c r="GH13" s="192"/>
      <c r="GI13" s="254"/>
      <c r="GJ13" s="191" t="s">
        <v>58</v>
      </c>
      <c r="GK13" s="192"/>
      <c r="GL13" s="254"/>
      <c r="GM13" s="191" t="s">
        <v>59</v>
      </c>
      <c r="GN13" s="192"/>
      <c r="GO13" s="254"/>
      <c r="GP13" s="191" t="s">
        <v>60</v>
      </c>
      <c r="GQ13" s="192"/>
      <c r="GR13" s="254"/>
      <c r="GS13" s="191" t="s">
        <v>61</v>
      </c>
      <c r="GT13" s="192"/>
      <c r="GU13" s="254"/>
      <c r="GV13" s="261" t="s">
        <v>55</v>
      </c>
      <c r="GW13" s="192"/>
      <c r="GX13" s="193"/>
      <c r="GY13" s="261" t="s">
        <v>56</v>
      </c>
      <c r="GZ13" s="192"/>
      <c r="HA13" s="193"/>
      <c r="HB13" s="191" t="s">
        <v>57</v>
      </c>
      <c r="HC13" s="192"/>
      <c r="HD13" s="254"/>
      <c r="HE13" s="191" t="s">
        <v>58</v>
      </c>
      <c r="HF13" s="192"/>
      <c r="HG13" s="254"/>
      <c r="HH13" s="191" t="s">
        <v>59</v>
      </c>
      <c r="HI13" s="192"/>
      <c r="HJ13" s="254"/>
      <c r="HK13" s="191" t="s">
        <v>60</v>
      </c>
      <c r="HL13" s="192"/>
      <c r="HM13" s="254"/>
      <c r="HN13" s="191" t="s">
        <v>61</v>
      </c>
      <c r="HO13" s="192"/>
      <c r="HP13" s="254"/>
      <c r="HQ13" s="261" t="s">
        <v>55</v>
      </c>
      <c r="HR13" s="192"/>
      <c r="HS13" s="193"/>
      <c r="HT13" s="261" t="s">
        <v>56</v>
      </c>
      <c r="HU13" s="192"/>
      <c r="HV13" s="193"/>
      <c r="HW13" s="191" t="s">
        <v>57</v>
      </c>
      <c r="HX13" s="192"/>
      <c r="HY13" s="254"/>
      <c r="HZ13" s="191" t="s">
        <v>58</v>
      </c>
      <c r="IA13" s="192"/>
      <c r="IB13" s="254"/>
      <c r="IC13" s="191" t="s">
        <v>59</v>
      </c>
      <c r="ID13" s="192"/>
      <c r="IE13" s="254"/>
      <c r="IF13" s="191" t="s">
        <v>60</v>
      </c>
      <c r="IG13" s="192"/>
      <c r="IH13" s="254"/>
      <c r="II13" s="191" t="s">
        <v>61</v>
      </c>
      <c r="IJ13" s="192"/>
      <c r="IK13" s="254"/>
    </row>
    <row r="14" spans="1:245" ht="13.5" thickBot="1" x14ac:dyDescent="0.35">
      <c r="A14" s="201"/>
      <c r="B14" s="248"/>
      <c r="C14" s="68" t="s">
        <v>25</v>
      </c>
      <c r="D14" s="69" t="s">
        <v>26</v>
      </c>
      <c r="E14" s="70" t="s">
        <v>27</v>
      </c>
      <c r="F14" s="71" t="s">
        <v>25</v>
      </c>
      <c r="G14" s="69" t="s">
        <v>26</v>
      </c>
      <c r="H14" s="70" t="s">
        <v>27</v>
      </c>
      <c r="I14" s="72" t="s">
        <v>25</v>
      </c>
      <c r="J14" s="72" t="s">
        <v>26</v>
      </c>
      <c r="K14" s="72" t="s">
        <v>27</v>
      </c>
      <c r="L14" s="68" t="s">
        <v>25</v>
      </c>
      <c r="M14" s="69" t="s">
        <v>26</v>
      </c>
      <c r="N14" s="70" t="s">
        <v>27</v>
      </c>
      <c r="O14" s="72" t="s">
        <v>25</v>
      </c>
      <c r="P14" s="72" t="s">
        <v>26</v>
      </c>
      <c r="Q14" s="72" t="s">
        <v>27</v>
      </c>
      <c r="R14" s="72" t="s">
        <v>25</v>
      </c>
      <c r="S14" s="72" t="s">
        <v>26</v>
      </c>
      <c r="T14" s="72" t="s">
        <v>27</v>
      </c>
      <c r="U14" s="72" t="s">
        <v>25</v>
      </c>
      <c r="V14" s="72" t="s">
        <v>26</v>
      </c>
      <c r="W14" s="72" t="s">
        <v>27</v>
      </c>
      <c r="X14" s="72" t="s">
        <v>25</v>
      </c>
      <c r="Y14" s="72" t="s">
        <v>26</v>
      </c>
      <c r="Z14" s="72" t="s">
        <v>27</v>
      </c>
      <c r="AA14" s="72" t="s">
        <v>25</v>
      </c>
      <c r="AB14" s="72" t="s">
        <v>26</v>
      </c>
      <c r="AC14" s="72" t="s">
        <v>27</v>
      </c>
      <c r="AD14" s="72" t="s">
        <v>25</v>
      </c>
      <c r="AE14" s="72" t="s">
        <v>26</v>
      </c>
      <c r="AF14" s="72" t="s">
        <v>27</v>
      </c>
      <c r="AG14" s="72" t="s">
        <v>25</v>
      </c>
      <c r="AH14" s="72" t="s">
        <v>26</v>
      </c>
      <c r="AI14" s="72" t="s">
        <v>27</v>
      </c>
      <c r="AJ14" s="72" t="s">
        <v>25</v>
      </c>
      <c r="AK14" s="72" t="s">
        <v>26</v>
      </c>
      <c r="AL14" s="72" t="s">
        <v>27</v>
      </c>
      <c r="AM14" s="72" t="s">
        <v>25</v>
      </c>
      <c r="AN14" s="72" t="s">
        <v>26</v>
      </c>
      <c r="AO14" s="72" t="s">
        <v>27</v>
      </c>
      <c r="AP14" s="72" t="s">
        <v>25</v>
      </c>
      <c r="AQ14" s="72" t="s">
        <v>26</v>
      </c>
      <c r="AR14" s="72" t="s">
        <v>27</v>
      </c>
      <c r="AS14" s="72" t="s">
        <v>25</v>
      </c>
      <c r="AT14" s="72" t="s">
        <v>26</v>
      </c>
      <c r="AU14" s="72" t="s">
        <v>27</v>
      </c>
      <c r="AV14" s="72" t="s">
        <v>25</v>
      </c>
      <c r="AW14" s="72" t="s">
        <v>26</v>
      </c>
      <c r="AX14" s="72" t="s">
        <v>27</v>
      </c>
      <c r="AY14" s="72" t="s">
        <v>25</v>
      </c>
      <c r="AZ14" s="72" t="s">
        <v>26</v>
      </c>
      <c r="BA14" s="72" t="s">
        <v>27</v>
      </c>
      <c r="BB14" s="72" t="s">
        <v>25</v>
      </c>
      <c r="BC14" s="72" t="s">
        <v>26</v>
      </c>
      <c r="BD14" s="72" t="s">
        <v>27</v>
      </c>
      <c r="BE14" s="72" t="s">
        <v>25</v>
      </c>
      <c r="BF14" s="72" t="s">
        <v>26</v>
      </c>
      <c r="BG14" s="72" t="s">
        <v>27</v>
      </c>
      <c r="BH14" s="72" t="s">
        <v>25</v>
      </c>
      <c r="BI14" s="72" t="s">
        <v>26</v>
      </c>
      <c r="BJ14" s="72" t="s">
        <v>27</v>
      </c>
      <c r="BK14" s="72" t="s">
        <v>25</v>
      </c>
      <c r="BL14" s="72" t="s">
        <v>26</v>
      </c>
      <c r="BM14" s="72" t="s">
        <v>27</v>
      </c>
      <c r="BN14" s="72" t="s">
        <v>25</v>
      </c>
      <c r="BO14" s="72" t="s">
        <v>26</v>
      </c>
      <c r="BP14" s="72" t="s">
        <v>27</v>
      </c>
      <c r="BQ14" s="72" t="s">
        <v>25</v>
      </c>
      <c r="BR14" s="72" t="s">
        <v>26</v>
      </c>
      <c r="BS14" s="72" t="s">
        <v>27</v>
      </c>
      <c r="BT14" s="72" t="s">
        <v>25</v>
      </c>
      <c r="BU14" s="72" t="s">
        <v>26</v>
      </c>
      <c r="BV14" s="72" t="s">
        <v>27</v>
      </c>
      <c r="BW14" s="72" t="s">
        <v>25</v>
      </c>
      <c r="BX14" s="72" t="s">
        <v>26</v>
      </c>
      <c r="BY14" s="72" t="s">
        <v>27</v>
      </c>
      <c r="BZ14" s="72" t="s">
        <v>25</v>
      </c>
      <c r="CA14" s="72" t="s">
        <v>26</v>
      </c>
      <c r="CB14" s="72" t="s">
        <v>27</v>
      </c>
      <c r="CC14" s="72" t="s">
        <v>25</v>
      </c>
      <c r="CD14" s="72" t="s">
        <v>26</v>
      </c>
      <c r="CE14" s="72" t="s">
        <v>27</v>
      </c>
      <c r="CF14" s="72" t="s">
        <v>25</v>
      </c>
      <c r="CG14" s="72" t="s">
        <v>26</v>
      </c>
      <c r="CH14" s="72" t="s">
        <v>27</v>
      </c>
      <c r="CI14" s="72" t="s">
        <v>25</v>
      </c>
      <c r="CJ14" s="72" t="s">
        <v>26</v>
      </c>
      <c r="CK14" s="72" t="s">
        <v>27</v>
      </c>
      <c r="CL14" s="72" t="s">
        <v>25</v>
      </c>
      <c r="CM14" s="72" t="s">
        <v>26</v>
      </c>
      <c r="CN14" s="72" t="s">
        <v>27</v>
      </c>
      <c r="CO14" s="72" t="s">
        <v>25</v>
      </c>
      <c r="CP14" s="72" t="s">
        <v>26</v>
      </c>
      <c r="CQ14" s="72" t="s">
        <v>27</v>
      </c>
      <c r="CR14" s="72" t="s">
        <v>25</v>
      </c>
      <c r="CS14" s="72" t="s">
        <v>26</v>
      </c>
      <c r="CT14" s="72" t="s">
        <v>27</v>
      </c>
      <c r="CU14" s="72" t="s">
        <v>25</v>
      </c>
      <c r="CV14" s="72" t="s">
        <v>26</v>
      </c>
      <c r="CW14" s="72" t="s">
        <v>27</v>
      </c>
      <c r="CX14" s="72" t="s">
        <v>25</v>
      </c>
      <c r="CY14" s="72" t="s">
        <v>26</v>
      </c>
      <c r="CZ14" s="72" t="s">
        <v>27</v>
      </c>
      <c r="DA14" s="72" t="s">
        <v>25</v>
      </c>
      <c r="DB14" s="72" t="s">
        <v>26</v>
      </c>
      <c r="DC14" s="72" t="s">
        <v>27</v>
      </c>
      <c r="DD14" s="72" t="s">
        <v>25</v>
      </c>
      <c r="DE14" s="72" t="s">
        <v>26</v>
      </c>
      <c r="DF14" s="72" t="s">
        <v>27</v>
      </c>
      <c r="DG14" s="72" t="s">
        <v>25</v>
      </c>
      <c r="DH14" s="72" t="s">
        <v>26</v>
      </c>
      <c r="DI14" s="72" t="s">
        <v>27</v>
      </c>
      <c r="DJ14" s="72" t="s">
        <v>25</v>
      </c>
      <c r="DK14" s="72" t="s">
        <v>26</v>
      </c>
      <c r="DL14" s="72" t="s">
        <v>27</v>
      </c>
      <c r="DM14" s="72" t="s">
        <v>25</v>
      </c>
      <c r="DN14" s="72" t="s">
        <v>26</v>
      </c>
      <c r="DO14" s="72" t="s">
        <v>27</v>
      </c>
      <c r="DP14" s="72" t="s">
        <v>25</v>
      </c>
      <c r="DQ14" s="72" t="s">
        <v>26</v>
      </c>
      <c r="DR14" s="72" t="s">
        <v>27</v>
      </c>
      <c r="DS14" s="72" t="s">
        <v>25</v>
      </c>
      <c r="DT14" s="72" t="s">
        <v>26</v>
      </c>
      <c r="DU14" s="72" t="s">
        <v>27</v>
      </c>
      <c r="DV14" s="72" t="s">
        <v>25</v>
      </c>
      <c r="DW14" s="72" t="s">
        <v>26</v>
      </c>
      <c r="DX14" s="72" t="s">
        <v>27</v>
      </c>
      <c r="DY14" s="72" t="s">
        <v>25</v>
      </c>
      <c r="DZ14" s="72" t="s">
        <v>26</v>
      </c>
      <c r="EA14" s="72" t="s">
        <v>27</v>
      </c>
      <c r="EB14" s="72" t="s">
        <v>25</v>
      </c>
      <c r="EC14" s="72" t="s">
        <v>26</v>
      </c>
      <c r="ED14" s="72" t="s">
        <v>27</v>
      </c>
      <c r="EE14" s="72" t="s">
        <v>25</v>
      </c>
      <c r="EF14" s="72" t="s">
        <v>26</v>
      </c>
      <c r="EG14" s="72" t="s">
        <v>27</v>
      </c>
      <c r="EH14" s="72" t="s">
        <v>25</v>
      </c>
      <c r="EI14" s="72" t="s">
        <v>26</v>
      </c>
      <c r="EJ14" s="72" t="s">
        <v>27</v>
      </c>
      <c r="EK14" s="72" t="s">
        <v>25</v>
      </c>
      <c r="EL14" s="72" t="s">
        <v>26</v>
      </c>
      <c r="EM14" s="72" t="s">
        <v>27</v>
      </c>
      <c r="EN14" s="72" t="s">
        <v>25</v>
      </c>
      <c r="EO14" s="72" t="s">
        <v>26</v>
      </c>
      <c r="EP14" s="72" t="s">
        <v>27</v>
      </c>
      <c r="EQ14" s="72" t="s">
        <v>25</v>
      </c>
      <c r="ER14" s="72" t="s">
        <v>26</v>
      </c>
      <c r="ES14" s="72" t="s">
        <v>27</v>
      </c>
      <c r="ET14" s="72" t="s">
        <v>25</v>
      </c>
      <c r="EU14" s="72" t="s">
        <v>26</v>
      </c>
      <c r="EV14" s="72" t="s">
        <v>27</v>
      </c>
      <c r="EW14" s="72" t="s">
        <v>25</v>
      </c>
      <c r="EX14" s="72" t="s">
        <v>26</v>
      </c>
      <c r="EY14" s="72" t="s">
        <v>27</v>
      </c>
      <c r="EZ14" s="72" t="s">
        <v>25</v>
      </c>
      <c r="FA14" s="72" t="s">
        <v>26</v>
      </c>
      <c r="FB14" s="72" t="s">
        <v>27</v>
      </c>
      <c r="FC14" s="72" t="s">
        <v>25</v>
      </c>
      <c r="FD14" s="72" t="s">
        <v>26</v>
      </c>
      <c r="FE14" s="72" t="s">
        <v>27</v>
      </c>
      <c r="FF14" s="72" t="s">
        <v>25</v>
      </c>
      <c r="FG14" s="72" t="s">
        <v>26</v>
      </c>
      <c r="FH14" s="72" t="s">
        <v>27</v>
      </c>
      <c r="FI14" s="72" t="s">
        <v>25</v>
      </c>
      <c r="FJ14" s="72" t="s">
        <v>26</v>
      </c>
      <c r="FK14" s="72" t="s">
        <v>27</v>
      </c>
      <c r="FL14" s="72" t="s">
        <v>25</v>
      </c>
      <c r="FM14" s="72" t="s">
        <v>26</v>
      </c>
      <c r="FN14" s="72" t="s">
        <v>27</v>
      </c>
      <c r="FO14" s="72" t="s">
        <v>25</v>
      </c>
      <c r="FP14" s="72" t="s">
        <v>26</v>
      </c>
      <c r="FQ14" s="72" t="s">
        <v>27</v>
      </c>
      <c r="FR14" s="72" t="s">
        <v>25</v>
      </c>
      <c r="FS14" s="72" t="s">
        <v>26</v>
      </c>
      <c r="FT14" s="72" t="s">
        <v>27</v>
      </c>
      <c r="FU14" s="72" t="s">
        <v>25</v>
      </c>
      <c r="FV14" s="72" t="s">
        <v>26</v>
      </c>
      <c r="FW14" s="72" t="s">
        <v>27</v>
      </c>
      <c r="FX14" s="72" t="s">
        <v>25</v>
      </c>
      <c r="FY14" s="72" t="s">
        <v>26</v>
      </c>
      <c r="FZ14" s="72" t="s">
        <v>27</v>
      </c>
      <c r="GA14" s="72" t="s">
        <v>25</v>
      </c>
      <c r="GB14" s="72" t="s">
        <v>26</v>
      </c>
      <c r="GC14" s="72" t="s">
        <v>27</v>
      </c>
      <c r="GD14" s="72" t="s">
        <v>25</v>
      </c>
      <c r="GE14" s="72" t="s">
        <v>26</v>
      </c>
      <c r="GF14" s="72" t="s">
        <v>27</v>
      </c>
      <c r="GG14" s="72" t="s">
        <v>25</v>
      </c>
      <c r="GH14" s="72" t="s">
        <v>26</v>
      </c>
      <c r="GI14" s="72" t="s">
        <v>27</v>
      </c>
      <c r="GJ14" s="72" t="s">
        <v>25</v>
      </c>
      <c r="GK14" s="72" t="s">
        <v>26</v>
      </c>
      <c r="GL14" s="72" t="s">
        <v>27</v>
      </c>
      <c r="GM14" s="72" t="s">
        <v>25</v>
      </c>
      <c r="GN14" s="72" t="s">
        <v>26</v>
      </c>
      <c r="GO14" s="72" t="s">
        <v>27</v>
      </c>
      <c r="GP14" s="72" t="s">
        <v>25</v>
      </c>
      <c r="GQ14" s="72" t="s">
        <v>26</v>
      </c>
      <c r="GR14" s="72" t="s">
        <v>27</v>
      </c>
      <c r="GS14" s="72" t="s">
        <v>25</v>
      </c>
      <c r="GT14" s="72" t="s">
        <v>26</v>
      </c>
      <c r="GU14" s="72" t="s">
        <v>27</v>
      </c>
      <c r="GV14" s="72" t="s">
        <v>25</v>
      </c>
      <c r="GW14" s="72" t="s">
        <v>26</v>
      </c>
      <c r="GX14" s="72" t="s">
        <v>27</v>
      </c>
      <c r="GY14" s="72" t="s">
        <v>25</v>
      </c>
      <c r="GZ14" s="72" t="s">
        <v>26</v>
      </c>
      <c r="HA14" s="72" t="s">
        <v>27</v>
      </c>
      <c r="HB14" s="72" t="s">
        <v>25</v>
      </c>
      <c r="HC14" s="72" t="s">
        <v>26</v>
      </c>
      <c r="HD14" s="72" t="s">
        <v>27</v>
      </c>
      <c r="HE14" s="72" t="s">
        <v>25</v>
      </c>
      <c r="HF14" s="72" t="s">
        <v>26</v>
      </c>
      <c r="HG14" s="72" t="s">
        <v>27</v>
      </c>
      <c r="HH14" s="72" t="s">
        <v>25</v>
      </c>
      <c r="HI14" s="72" t="s">
        <v>26</v>
      </c>
      <c r="HJ14" s="72" t="s">
        <v>27</v>
      </c>
      <c r="HK14" s="72" t="s">
        <v>25</v>
      </c>
      <c r="HL14" s="72" t="s">
        <v>26</v>
      </c>
      <c r="HM14" s="72" t="s">
        <v>27</v>
      </c>
      <c r="HN14" s="72" t="s">
        <v>25</v>
      </c>
      <c r="HO14" s="72" t="s">
        <v>26</v>
      </c>
      <c r="HP14" s="72" t="s">
        <v>27</v>
      </c>
      <c r="HQ14" s="73" t="s">
        <v>25</v>
      </c>
      <c r="HR14" s="74" t="s">
        <v>26</v>
      </c>
      <c r="HS14" s="74" t="s">
        <v>27</v>
      </c>
      <c r="HT14" s="73" t="s">
        <v>25</v>
      </c>
      <c r="HU14" s="74" t="s">
        <v>26</v>
      </c>
      <c r="HV14" s="74" t="s">
        <v>27</v>
      </c>
      <c r="HW14" s="74" t="s">
        <v>25</v>
      </c>
      <c r="HX14" s="74" t="s">
        <v>26</v>
      </c>
      <c r="HY14" s="74" t="s">
        <v>27</v>
      </c>
      <c r="HZ14" s="73" t="s">
        <v>25</v>
      </c>
      <c r="IA14" s="74" t="s">
        <v>26</v>
      </c>
      <c r="IB14" s="74" t="s">
        <v>27</v>
      </c>
      <c r="IC14" s="73" t="s">
        <v>25</v>
      </c>
      <c r="ID14" s="74" t="s">
        <v>26</v>
      </c>
      <c r="IE14" s="74" t="s">
        <v>27</v>
      </c>
      <c r="IF14" s="73" t="s">
        <v>25</v>
      </c>
      <c r="IG14" s="74" t="s">
        <v>26</v>
      </c>
      <c r="IH14" s="74" t="s">
        <v>27</v>
      </c>
      <c r="II14" s="73" t="s">
        <v>25</v>
      </c>
      <c r="IJ14" s="74" t="s">
        <v>26</v>
      </c>
      <c r="IK14" s="74" t="s">
        <v>27</v>
      </c>
    </row>
    <row r="15" spans="1:245" ht="14.5" x14ac:dyDescent="0.35">
      <c r="A15" s="75">
        <v>1</v>
      </c>
      <c r="B15" s="76" t="s">
        <v>28</v>
      </c>
      <c r="C15" s="77">
        <v>169299</v>
      </c>
      <c r="D15" s="77">
        <f>C15*1</f>
        <v>169299</v>
      </c>
      <c r="E15" s="78">
        <v>1962468.59</v>
      </c>
      <c r="F15" s="79">
        <v>115938</v>
      </c>
      <c r="G15" s="77">
        <f>F15*1</f>
        <v>115938</v>
      </c>
      <c r="H15" s="78">
        <v>945343.33</v>
      </c>
      <c r="I15" s="77">
        <v>162379</v>
      </c>
      <c r="J15" s="77">
        <f>I15*1</f>
        <v>162379</v>
      </c>
      <c r="K15" s="78">
        <v>1939523.89</v>
      </c>
      <c r="L15" s="80">
        <v>103425</v>
      </c>
      <c r="M15" s="77">
        <f>L15*1</f>
        <v>103425</v>
      </c>
      <c r="N15" s="78">
        <v>872218.25</v>
      </c>
      <c r="O15" s="81">
        <v>173805</v>
      </c>
      <c r="P15" s="81">
        <f>O15*1</f>
        <v>173805</v>
      </c>
      <c r="Q15" s="82">
        <v>2069551.01</v>
      </c>
      <c r="R15" s="83">
        <v>36229</v>
      </c>
      <c r="S15" s="81">
        <f>R15*1</f>
        <v>36229</v>
      </c>
      <c r="T15" s="82">
        <v>438597.25</v>
      </c>
      <c r="U15" s="81">
        <v>93821</v>
      </c>
      <c r="V15" s="81">
        <f>U15*1</f>
        <v>93821</v>
      </c>
      <c r="W15" s="82">
        <v>791039.67999999993</v>
      </c>
      <c r="X15" s="83">
        <v>5014</v>
      </c>
      <c r="Y15" s="81">
        <f>X15*1</f>
        <v>5014</v>
      </c>
      <c r="Z15" s="82">
        <v>42615.58</v>
      </c>
      <c r="AA15" s="83">
        <v>14132</v>
      </c>
      <c r="AB15" s="81">
        <f>AA15*1</f>
        <v>14132</v>
      </c>
      <c r="AC15" s="82">
        <v>125525.25</v>
      </c>
      <c r="AD15" s="84">
        <v>13230</v>
      </c>
      <c r="AE15" s="81">
        <f>AD15*1</f>
        <v>13230</v>
      </c>
      <c r="AF15" s="82">
        <v>139321.75</v>
      </c>
      <c r="AG15" s="84">
        <v>15928</v>
      </c>
      <c r="AH15" s="81">
        <f>AG15*1</f>
        <v>15928</v>
      </c>
      <c r="AI15" s="82">
        <v>154974.04999999999</v>
      </c>
      <c r="AJ15" s="81">
        <v>0</v>
      </c>
      <c r="AK15" s="81">
        <f>AJ15*1</f>
        <v>0</v>
      </c>
      <c r="AL15" s="82">
        <v>0</v>
      </c>
      <c r="AM15" s="83">
        <v>433707</v>
      </c>
      <c r="AN15" s="81">
        <f>AM15*1</f>
        <v>433707</v>
      </c>
      <c r="AO15" s="82">
        <v>5187771.6099999994</v>
      </c>
      <c r="AP15" s="81">
        <v>84159</v>
      </c>
      <c r="AQ15" s="81">
        <f>AP15*1</f>
        <v>84159</v>
      </c>
      <c r="AR15" s="82">
        <v>708121.48</v>
      </c>
      <c r="AS15" s="83">
        <v>48788</v>
      </c>
      <c r="AT15" s="81">
        <f>AS15*1</f>
        <v>48788</v>
      </c>
      <c r="AU15" s="82">
        <v>410581.67</v>
      </c>
      <c r="AV15" s="83">
        <v>169055</v>
      </c>
      <c r="AW15" s="81">
        <f>AV15*1</f>
        <v>169055</v>
      </c>
      <c r="AX15" s="82">
        <v>1480803.15</v>
      </c>
      <c r="AY15" s="84">
        <v>154857</v>
      </c>
      <c r="AZ15" s="81">
        <f>AY15*1</f>
        <v>154857</v>
      </c>
      <c r="BA15" s="82">
        <v>1616026.7699999998</v>
      </c>
      <c r="BB15" s="84">
        <v>161300</v>
      </c>
      <c r="BC15" s="81">
        <f>BB15*1</f>
        <v>161300</v>
      </c>
      <c r="BD15" s="82">
        <v>1551988.5899999999</v>
      </c>
      <c r="BE15" s="81">
        <v>0</v>
      </c>
      <c r="BF15" s="81">
        <f>BE15*1</f>
        <v>0</v>
      </c>
      <c r="BG15" s="82">
        <v>0</v>
      </c>
      <c r="BH15" s="83">
        <v>2709</v>
      </c>
      <c r="BI15" s="81">
        <f>BH15*1</f>
        <v>2709</v>
      </c>
      <c r="BJ15" s="82">
        <v>32902.240000000005</v>
      </c>
      <c r="BK15" s="81">
        <v>112</v>
      </c>
      <c r="BL15" s="81">
        <f>BK15*1</f>
        <v>112</v>
      </c>
      <c r="BM15" s="82">
        <v>944.71</v>
      </c>
      <c r="BN15" s="83">
        <v>412</v>
      </c>
      <c r="BO15" s="81">
        <f>BN15*1</f>
        <v>412</v>
      </c>
      <c r="BP15" s="82">
        <v>4747.63</v>
      </c>
      <c r="BQ15" s="83">
        <v>115</v>
      </c>
      <c r="BR15" s="81">
        <f>BQ15*1</f>
        <v>115</v>
      </c>
      <c r="BS15" s="82">
        <v>1019.25</v>
      </c>
      <c r="BT15" s="84">
        <v>32</v>
      </c>
      <c r="BU15" s="81">
        <f>BT15*1</f>
        <v>32</v>
      </c>
      <c r="BV15" s="82">
        <v>333.91999999999996</v>
      </c>
      <c r="BW15" s="84">
        <v>0</v>
      </c>
      <c r="BX15" s="81">
        <f>BW15*1</f>
        <v>0</v>
      </c>
      <c r="BY15" s="82">
        <v>0</v>
      </c>
      <c r="BZ15" s="81">
        <v>0</v>
      </c>
      <c r="CA15" s="81">
        <f>BZ15*1</f>
        <v>0</v>
      </c>
      <c r="CB15" s="82">
        <v>0</v>
      </c>
      <c r="CC15" s="83">
        <v>417437</v>
      </c>
      <c r="CD15" s="81">
        <f>CC15*1</f>
        <v>417437</v>
      </c>
      <c r="CE15" s="82">
        <v>4866138.7089999989</v>
      </c>
      <c r="CF15" s="81">
        <v>107697</v>
      </c>
      <c r="CG15" s="81">
        <f>CF15*1</f>
        <v>107697</v>
      </c>
      <c r="CH15" s="82">
        <v>879483.68050000002</v>
      </c>
      <c r="CI15" s="83">
        <v>59937</v>
      </c>
      <c r="CJ15" s="81">
        <f>CI15*1</f>
        <v>59937</v>
      </c>
      <c r="CK15" s="82">
        <v>490263.7514999999</v>
      </c>
      <c r="CL15" s="83">
        <v>178652</v>
      </c>
      <c r="CM15" s="81">
        <f>CL15*1</f>
        <v>178652</v>
      </c>
      <c r="CN15" s="82">
        <v>1519736.5744999999</v>
      </c>
      <c r="CO15" s="84">
        <v>179070</v>
      </c>
      <c r="CP15" s="81">
        <f>CO15*1</f>
        <v>179070</v>
      </c>
      <c r="CQ15" s="82">
        <v>1821654.9965000001</v>
      </c>
      <c r="CR15" s="84">
        <v>118762</v>
      </c>
      <c r="CS15" s="81">
        <f>CR15*1</f>
        <v>118762</v>
      </c>
      <c r="CT15" s="82">
        <v>1114410.9964999999</v>
      </c>
      <c r="CU15" s="81">
        <v>0</v>
      </c>
      <c r="CV15" s="81">
        <f>CU15*1</f>
        <v>0</v>
      </c>
      <c r="CW15" s="82">
        <v>0</v>
      </c>
      <c r="CX15" s="83">
        <v>470704</v>
      </c>
      <c r="CY15" s="81">
        <f>CX15*1</f>
        <v>470704</v>
      </c>
      <c r="CZ15" s="82">
        <v>5458062.9700000007</v>
      </c>
      <c r="DA15" s="81">
        <v>103432</v>
      </c>
      <c r="DB15" s="81">
        <f>DA15*1</f>
        <v>103432</v>
      </c>
      <c r="DC15" s="82">
        <v>841329.64</v>
      </c>
      <c r="DD15" s="83">
        <v>61710</v>
      </c>
      <c r="DE15" s="81">
        <f>DD15*1</f>
        <v>61710</v>
      </c>
      <c r="DF15" s="82">
        <v>502960.11</v>
      </c>
      <c r="DG15" s="83">
        <v>196989</v>
      </c>
      <c r="DH15" s="81">
        <f>DG15*1</f>
        <v>196989</v>
      </c>
      <c r="DI15" s="82">
        <v>1668491.99</v>
      </c>
      <c r="DJ15" s="84">
        <v>189312</v>
      </c>
      <c r="DK15" s="81">
        <f>DJ15*1</f>
        <v>189312</v>
      </c>
      <c r="DL15" s="82">
        <v>1916127.8199999998</v>
      </c>
      <c r="DM15" s="84">
        <v>148889</v>
      </c>
      <c r="DN15" s="81">
        <f>DM15*1</f>
        <v>148889</v>
      </c>
      <c r="DO15" s="82">
        <v>1391302.4</v>
      </c>
      <c r="DP15" s="81">
        <v>0</v>
      </c>
      <c r="DQ15" s="81">
        <f>DP15*1</f>
        <v>0</v>
      </c>
      <c r="DR15" s="82">
        <v>0</v>
      </c>
      <c r="DS15" s="83">
        <v>496834</v>
      </c>
      <c r="DT15" s="81">
        <f>DS15*1</f>
        <v>496834</v>
      </c>
      <c r="DU15" s="82">
        <v>5785233.5999999996</v>
      </c>
      <c r="DV15" s="81">
        <v>95856</v>
      </c>
      <c r="DW15" s="81">
        <f>DV15*1</f>
        <v>95856</v>
      </c>
      <c r="DX15" s="82">
        <v>783947.31</v>
      </c>
      <c r="DY15" s="83">
        <v>55324</v>
      </c>
      <c r="DZ15" s="81">
        <f>DY15*1</f>
        <v>55324</v>
      </c>
      <c r="EA15" s="82">
        <v>453165.4</v>
      </c>
      <c r="EB15" s="83">
        <v>193967</v>
      </c>
      <c r="EC15" s="81">
        <f>EB15*1</f>
        <v>193967</v>
      </c>
      <c r="ED15" s="82">
        <v>1650999.8900000001</v>
      </c>
      <c r="EE15" s="84">
        <v>182282</v>
      </c>
      <c r="EF15" s="81">
        <f>EE15*1</f>
        <v>182282</v>
      </c>
      <c r="EG15" s="82">
        <v>1852690.98</v>
      </c>
      <c r="EH15" s="84">
        <v>157747</v>
      </c>
      <c r="EI15" s="81">
        <f>EH15*1</f>
        <v>157747</v>
      </c>
      <c r="EJ15" s="82">
        <v>1480134.2999999998</v>
      </c>
      <c r="EK15" s="81">
        <v>0</v>
      </c>
      <c r="EL15" s="81">
        <f>EK15*1</f>
        <v>0</v>
      </c>
      <c r="EM15" s="82">
        <v>0</v>
      </c>
      <c r="EN15" s="83">
        <v>470466</v>
      </c>
      <c r="EO15" s="81">
        <f>EN15*1</f>
        <v>470466</v>
      </c>
      <c r="EP15" s="82">
        <v>5480111.4969999995</v>
      </c>
      <c r="EQ15" s="81">
        <v>96410</v>
      </c>
      <c r="ER15" s="81">
        <f>EQ15*1</f>
        <v>96410</v>
      </c>
      <c r="ES15" s="82">
        <v>788248.85479999997</v>
      </c>
      <c r="ET15" s="83">
        <v>56783</v>
      </c>
      <c r="EU15" s="81">
        <f>ET15*1</f>
        <v>56783</v>
      </c>
      <c r="EV15" s="82">
        <v>465042.13800000004</v>
      </c>
      <c r="EW15" s="83">
        <v>184474</v>
      </c>
      <c r="EX15" s="81">
        <f>EW15*1</f>
        <v>184474</v>
      </c>
      <c r="EY15" s="82">
        <v>1570145.1568</v>
      </c>
      <c r="EZ15" s="84">
        <v>168612</v>
      </c>
      <c r="FA15" s="81">
        <f>EZ15*1</f>
        <v>168612</v>
      </c>
      <c r="FB15" s="82">
        <v>1713582.6614000001</v>
      </c>
      <c r="FC15" s="84">
        <v>156699</v>
      </c>
      <c r="FD15" s="81">
        <f>FC15*1</f>
        <v>156699</v>
      </c>
      <c r="FE15" s="82">
        <v>1470536.0304999999</v>
      </c>
      <c r="FF15" s="85">
        <v>0</v>
      </c>
      <c r="FG15" s="85">
        <f>FF15*1</f>
        <v>0</v>
      </c>
      <c r="FH15" s="86">
        <v>0</v>
      </c>
      <c r="FI15" s="87">
        <v>485553</v>
      </c>
      <c r="FJ15" s="85">
        <f>FI15*1</f>
        <v>485553</v>
      </c>
      <c r="FK15" s="86">
        <v>5664928.7300000004</v>
      </c>
      <c r="FL15" s="85">
        <v>94337</v>
      </c>
      <c r="FM15" s="85">
        <f>FL15*1</f>
        <v>94337</v>
      </c>
      <c r="FN15" s="86">
        <v>772724.15000000014</v>
      </c>
      <c r="FO15" s="87">
        <v>54590</v>
      </c>
      <c r="FP15" s="85">
        <f>FO15*1</f>
        <v>54590</v>
      </c>
      <c r="FQ15" s="86">
        <v>448041.74999999994</v>
      </c>
      <c r="FR15" s="87">
        <v>184919</v>
      </c>
      <c r="FS15" s="85">
        <f>FR15*1</f>
        <v>184919</v>
      </c>
      <c r="FT15" s="86">
        <v>1577238.83</v>
      </c>
      <c r="FU15" s="88">
        <v>175011</v>
      </c>
      <c r="FV15" s="85">
        <f>FU15*1</f>
        <v>175011</v>
      </c>
      <c r="FW15" s="86">
        <v>1782029.99</v>
      </c>
      <c r="FX15" s="88">
        <v>165483</v>
      </c>
      <c r="FY15" s="85">
        <f>FX15*1</f>
        <v>165483</v>
      </c>
      <c r="FZ15" s="86">
        <v>1555539.29</v>
      </c>
      <c r="GA15" s="85">
        <v>0</v>
      </c>
      <c r="GB15" s="85">
        <f>GA15*1</f>
        <v>0</v>
      </c>
      <c r="GC15" s="86">
        <v>0</v>
      </c>
      <c r="GD15" s="87">
        <v>481481</v>
      </c>
      <c r="GE15" s="85">
        <f>GD15*1</f>
        <v>481481</v>
      </c>
      <c r="GF15" s="86">
        <v>5623388.6873999797</v>
      </c>
      <c r="GG15" s="85">
        <v>93508</v>
      </c>
      <c r="GH15" s="85">
        <f>GG15*1</f>
        <v>93508</v>
      </c>
      <c r="GI15" s="86">
        <v>766660.67540000007</v>
      </c>
      <c r="GJ15" s="87">
        <v>54498</v>
      </c>
      <c r="GK15" s="85">
        <f>GJ15*1</f>
        <v>54498</v>
      </c>
      <c r="GL15" s="86">
        <v>447559.73219999997</v>
      </c>
      <c r="GM15" s="87">
        <v>180941</v>
      </c>
      <c r="GN15" s="85">
        <f>GM15*1</f>
        <v>180941</v>
      </c>
      <c r="GO15" s="86">
        <v>1545401.298999999</v>
      </c>
      <c r="GP15" s="88">
        <v>169417</v>
      </c>
      <c r="GQ15" s="85">
        <f>GP15*1</f>
        <v>169417</v>
      </c>
      <c r="GR15" s="86">
        <v>1726017.729499998</v>
      </c>
      <c r="GS15" s="88">
        <v>179816</v>
      </c>
      <c r="GT15" s="85">
        <f>GS15*1</f>
        <v>179816</v>
      </c>
      <c r="GU15" s="86">
        <v>1691669.467299998</v>
      </c>
      <c r="GV15" s="85">
        <v>0</v>
      </c>
      <c r="GW15" s="85">
        <f>GV15*1</f>
        <v>0</v>
      </c>
      <c r="GX15" s="86">
        <v>0</v>
      </c>
      <c r="GY15" s="87">
        <v>474036</v>
      </c>
      <c r="GZ15" s="85">
        <f>GY15*1</f>
        <v>474036</v>
      </c>
      <c r="HA15" s="86">
        <v>5544060.1099999994</v>
      </c>
      <c r="HB15" s="85">
        <v>100736</v>
      </c>
      <c r="HC15" s="85">
        <f>HB15*1</f>
        <v>100736</v>
      </c>
      <c r="HD15" s="86">
        <v>826901.40999999992</v>
      </c>
      <c r="HE15" s="87">
        <v>61971</v>
      </c>
      <c r="HF15" s="85">
        <f>HE15*1</f>
        <v>61971</v>
      </c>
      <c r="HG15" s="86">
        <v>509609.77</v>
      </c>
      <c r="HH15" s="87">
        <v>191671</v>
      </c>
      <c r="HI15" s="85">
        <f>HH15*1</f>
        <v>191671</v>
      </c>
      <c r="HJ15" s="86">
        <v>1639415.5499999998</v>
      </c>
      <c r="HK15" s="88">
        <v>165281</v>
      </c>
      <c r="HL15" s="85">
        <f>HK15*1</f>
        <v>165281</v>
      </c>
      <c r="HM15" s="86">
        <v>1685429.02</v>
      </c>
      <c r="HN15" s="88">
        <v>182955</v>
      </c>
      <c r="HO15" s="85">
        <f>HN15*1</f>
        <v>182955</v>
      </c>
      <c r="HP15" s="86">
        <v>1723394.3199999998</v>
      </c>
      <c r="HQ15" s="89">
        <f>C15+I15+O15</f>
        <v>505483</v>
      </c>
      <c r="HR15" s="90">
        <f>HQ15*1</f>
        <v>505483</v>
      </c>
      <c r="HS15" s="90">
        <f>E15+K15+Q15</f>
        <v>5971543.4900000002</v>
      </c>
      <c r="HT15" s="90">
        <f>R15+AM15+BH15+CC15+CX15+DS15+EN15+FI15+GD15+GY15</f>
        <v>3769156</v>
      </c>
      <c r="HU15" s="90">
        <f>HT15*1</f>
        <v>3769156</v>
      </c>
      <c r="HV15" s="90">
        <f>T15+AO15+BJ15+CE15+CZ15+DU15+EP15+FK15+GF15+HA15</f>
        <v>44081195.403399982</v>
      </c>
      <c r="HW15" s="90">
        <f>F15+L15+U15+AP15+BK15+CF15+DA15+DV15+EQ15+GG15+HB15</f>
        <v>995094</v>
      </c>
      <c r="HX15" s="90">
        <f>HW15*1</f>
        <v>995094</v>
      </c>
      <c r="HY15" s="90">
        <f>H15+N15+W15+AR15+BM15+CH15+DC15+DX15+ES15+GI15+HD15</f>
        <v>8204239.0206999993</v>
      </c>
      <c r="HZ15" s="90">
        <f>X15+AS15+BN15+CI15+DD15+DY15+ET15+GJ15+HE15</f>
        <v>404437</v>
      </c>
      <c r="IA15" s="90">
        <f>HZ15*1</f>
        <v>404437</v>
      </c>
      <c r="IB15" s="90">
        <f>Z15+AU15+BP15+CK15+DF15+EA15+EV15+GL15+HG15</f>
        <v>3326545.7817000002</v>
      </c>
      <c r="IC15" s="90">
        <f>AA15+AV15+BQ15+CL15+DG15+EB15+EW15+GM15+HH15</f>
        <v>1309996</v>
      </c>
      <c r="ID15" s="90">
        <f>IC15*1</f>
        <v>1309996</v>
      </c>
      <c r="IE15" s="90">
        <f>AC15+AX15+BS15+CN15+DI15+ED15+EY15+GO15+HJ15</f>
        <v>11201538.110299997</v>
      </c>
      <c r="IF15" s="90">
        <f>AD15+AY15+BT15+CO15+DJ15+EE15+EZ15+GP15+HK15</f>
        <v>1222093</v>
      </c>
      <c r="IG15" s="90">
        <f>IF15*1</f>
        <v>1222093</v>
      </c>
      <c r="IH15" s="90">
        <f>AF15+BA15+BV15+CQ15+DL15+EG15+FB15+GR15+HM15</f>
        <v>12471185.647399997</v>
      </c>
      <c r="II15" s="90">
        <f>AG15+BB15+BW15+CR15+DM15+EH15+FC15+GS15+HN15</f>
        <v>1122096</v>
      </c>
      <c r="IJ15" s="90">
        <f>II15*1</f>
        <v>1122096</v>
      </c>
      <c r="IK15" s="90">
        <f>AI15+BD15+BY15+CT15+DO15+EJ15+FE15+GU15+HP15</f>
        <v>10578410.154299997</v>
      </c>
    </row>
    <row r="16" spans="1:245" ht="14.5" x14ac:dyDescent="0.35">
      <c r="A16" s="91">
        <v>2</v>
      </c>
      <c r="B16" s="92" t="s">
        <v>29</v>
      </c>
      <c r="C16" s="77">
        <v>26418</v>
      </c>
      <c r="D16" s="77">
        <f>C16*2</f>
        <v>52836</v>
      </c>
      <c r="E16" s="78">
        <v>605784.97</v>
      </c>
      <c r="F16" s="79">
        <v>16554</v>
      </c>
      <c r="G16" s="77">
        <f>F16*2</f>
        <v>33108</v>
      </c>
      <c r="H16" s="78">
        <v>267930.64</v>
      </c>
      <c r="I16" s="77">
        <v>26516</v>
      </c>
      <c r="J16" s="77">
        <f>I16*2</f>
        <v>53032</v>
      </c>
      <c r="K16" s="78">
        <v>627459.9</v>
      </c>
      <c r="L16" s="80">
        <v>16438</v>
      </c>
      <c r="M16" s="77">
        <f>L16*2</f>
        <v>32876</v>
      </c>
      <c r="N16" s="78">
        <v>274958.33999999997</v>
      </c>
      <c r="O16" s="81">
        <v>26704</v>
      </c>
      <c r="P16" s="81">
        <f>O16*2</f>
        <v>53408</v>
      </c>
      <c r="Q16" s="82">
        <v>631420.5</v>
      </c>
      <c r="R16" s="83">
        <v>850</v>
      </c>
      <c r="S16" s="81">
        <f>R16*2</f>
        <v>1700</v>
      </c>
      <c r="T16" s="82">
        <v>20330.669999999998</v>
      </c>
      <c r="U16" s="81">
        <v>12498</v>
      </c>
      <c r="V16" s="81">
        <f>U16*2</f>
        <v>24996</v>
      </c>
      <c r="W16" s="82">
        <v>208589.56</v>
      </c>
      <c r="X16" s="83">
        <v>204</v>
      </c>
      <c r="Y16" s="81">
        <f>X16*2</f>
        <v>408</v>
      </c>
      <c r="Z16" s="82">
        <v>3425.38</v>
      </c>
      <c r="AA16" s="83">
        <v>365</v>
      </c>
      <c r="AB16" s="81">
        <f>AA16*2</f>
        <v>730</v>
      </c>
      <c r="AC16" s="82">
        <v>6399.9</v>
      </c>
      <c r="AD16" s="84">
        <v>427</v>
      </c>
      <c r="AE16" s="81">
        <f>AD16*2</f>
        <v>854</v>
      </c>
      <c r="AF16" s="82">
        <v>8886.35</v>
      </c>
      <c r="AG16" s="84">
        <v>426</v>
      </c>
      <c r="AH16" s="81">
        <f>AG16*2</f>
        <v>852</v>
      </c>
      <c r="AI16" s="82">
        <v>8211.06</v>
      </c>
      <c r="AJ16" s="81">
        <v>0</v>
      </c>
      <c r="AK16" s="81">
        <f>AJ16*2</f>
        <v>0</v>
      </c>
      <c r="AL16" s="82">
        <v>0</v>
      </c>
      <c r="AM16" s="83">
        <v>55253</v>
      </c>
      <c r="AN16" s="81">
        <f>AM16*2</f>
        <v>110506</v>
      </c>
      <c r="AO16" s="82">
        <v>1322622.69</v>
      </c>
      <c r="AP16" s="81">
        <v>12572</v>
      </c>
      <c r="AQ16" s="81">
        <f>AP16*2</f>
        <v>25144</v>
      </c>
      <c r="AR16" s="82">
        <v>211316.62</v>
      </c>
      <c r="AS16" s="83">
        <v>9584</v>
      </c>
      <c r="AT16" s="81">
        <f>AS16*2</f>
        <v>19168</v>
      </c>
      <c r="AU16" s="82">
        <v>161270.64000000001</v>
      </c>
      <c r="AV16" s="83">
        <v>21139</v>
      </c>
      <c r="AW16" s="81">
        <f>AV16*2</f>
        <v>42278</v>
      </c>
      <c r="AX16" s="82">
        <v>370366.2</v>
      </c>
      <c r="AY16" s="84">
        <v>23901</v>
      </c>
      <c r="AZ16" s="81">
        <f>AY16*2</f>
        <v>47802</v>
      </c>
      <c r="BA16" s="82">
        <v>498129.97</v>
      </c>
      <c r="BB16" s="84">
        <v>24501</v>
      </c>
      <c r="BC16" s="81">
        <f>BB16*2</f>
        <v>49002</v>
      </c>
      <c r="BD16" s="82">
        <v>472450.77</v>
      </c>
      <c r="BE16" s="81">
        <v>0</v>
      </c>
      <c r="BF16" s="81">
        <f>BE16*2</f>
        <v>0</v>
      </c>
      <c r="BG16" s="82">
        <v>0</v>
      </c>
      <c r="BH16" s="83">
        <v>168</v>
      </c>
      <c r="BI16" s="81">
        <f>BH16*2</f>
        <v>336</v>
      </c>
      <c r="BJ16" s="82">
        <v>4041.7799999999997</v>
      </c>
      <c r="BK16" s="81">
        <v>23</v>
      </c>
      <c r="BL16" s="81">
        <f>BK16*2</f>
        <v>46</v>
      </c>
      <c r="BM16" s="82">
        <v>389.58</v>
      </c>
      <c r="BN16" s="83">
        <v>53</v>
      </c>
      <c r="BO16" s="81">
        <f>BN16*2</f>
        <v>106</v>
      </c>
      <c r="BP16" s="82">
        <v>1156.7</v>
      </c>
      <c r="BQ16" s="83">
        <v>27</v>
      </c>
      <c r="BR16" s="81">
        <f>BQ16*2</f>
        <v>54</v>
      </c>
      <c r="BS16" s="82">
        <v>471.6</v>
      </c>
      <c r="BT16" s="84">
        <v>0</v>
      </c>
      <c r="BU16" s="81">
        <f>BT16*2</f>
        <v>0</v>
      </c>
      <c r="BV16" s="82">
        <v>0</v>
      </c>
      <c r="BW16" s="84">
        <v>0</v>
      </c>
      <c r="BX16" s="81">
        <f>BW16*2</f>
        <v>0</v>
      </c>
      <c r="BY16" s="82">
        <v>0</v>
      </c>
      <c r="BZ16" s="81">
        <v>0</v>
      </c>
      <c r="CA16" s="81">
        <f>BZ16*2</f>
        <v>0</v>
      </c>
      <c r="CB16" s="82">
        <v>0</v>
      </c>
      <c r="CC16" s="83">
        <v>56828</v>
      </c>
      <c r="CD16" s="81">
        <f>CC16*2</f>
        <v>113656</v>
      </c>
      <c r="CE16" s="82">
        <v>1332807.5819999999</v>
      </c>
      <c r="CF16" s="81">
        <v>17141</v>
      </c>
      <c r="CG16" s="81">
        <f>CF16*2</f>
        <v>34282</v>
      </c>
      <c r="CH16" s="82">
        <v>281135.54800000001</v>
      </c>
      <c r="CI16" s="83">
        <v>11395</v>
      </c>
      <c r="CJ16" s="81">
        <f>CI16*2</f>
        <v>22790</v>
      </c>
      <c r="CK16" s="82">
        <v>186924.26799999998</v>
      </c>
      <c r="CL16" s="83">
        <v>21081</v>
      </c>
      <c r="CM16" s="81">
        <f>CL16*2</f>
        <v>42162</v>
      </c>
      <c r="CN16" s="82">
        <v>361674.58499999996</v>
      </c>
      <c r="CO16" s="84">
        <v>29216</v>
      </c>
      <c r="CP16" s="81">
        <f>CO16*2</f>
        <v>58432</v>
      </c>
      <c r="CQ16" s="82">
        <v>596318.75749999995</v>
      </c>
      <c r="CR16" s="84">
        <v>20452</v>
      </c>
      <c r="CS16" s="81">
        <f>CR16*2</f>
        <v>40904</v>
      </c>
      <c r="CT16" s="82">
        <v>385955.26399999997</v>
      </c>
      <c r="CU16" s="81">
        <v>0</v>
      </c>
      <c r="CV16" s="81">
        <f>CU16*2</f>
        <v>0</v>
      </c>
      <c r="CW16" s="82">
        <v>0</v>
      </c>
      <c r="CX16" s="83">
        <v>65619</v>
      </c>
      <c r="CY16" s="81">
        <f>CX16*2</f>
        <v>131238</v>
      </c>
      <c r="CZ16" s="82">
        <v>1532675.33</v>
      </c>
      <c r="DA16" s="81">
        <v>15548</v>
      </c>
      <c r="DB16" s="81">
        <f>DA16*2</f>
        <v>31096</v>
      </c>
      <c r="DC16" s="82">
        <v>253773.15</v>
      </c>
      <c r="DD16" s="83">
        <v>10558</v>
      </c>
      <c r="DE16" s="81">
        <f>DD16*2</f>
        <v>21116</v>
      </c>
      <c r="DF16" s="82">
        <v>172296.7</v>
      </c>
      <c r="DG16" s="83">
        <v>23426</v>
      </c>
      <c r="DH16" s="81">
        <f>DG16*2</f>
        <v>46852</v>
      </c>
      <c r="DI16" s="82">
        <v>400339.8</v>
      </c>
      <c r="DJ16" s="84">
        <v>29633</v>
      </c>
      <c r="DK16" s="81">
        <f>DJ16*2</f>
        <v>59266</v>
      </c>
      <c r="DL16" s="82">
        <v>601886.97</v>
      </c>
      <c r="DM16" s="84">
        <v>24691</v>
      </c>
      <c r="DN16" s="81">
        <f>DM16*2</f>
        <v>49382</v>
      </c>
      <c r="DO16" s="82">
        <v>464176.35</v>
      </c>
      <c r="DP16" s="81">
        <v>0</v>
      </c>
      <c r="DQ16" s="81">
        <f>DP16*2</f>
        <v>0</v>
      </c>
      <c r="DR16" s="82">
        <v>0</v>
      </c>
      <c r="DS16" s="83">
        <v>66125</v>
      </c>
      <c r="DT16" s="81">
        <f>DS16*2</f>
        <v>132250</v>
      </c>
      <c r="DU16" s="82">
        <v>1548562.62</v>
      </c>
      <c r="DV16" s="81">
        <v>14126</v>
      </c>
      <c r="DW16" s="81">
        <f>DV16*2</f>
        <v>28252</v>
      </c>
      <c r="DX16" s="82">
        <v>231346.87</v>
      </c>
      <c r="DY16" s="83">
        <v>9752</v>
      </c>
      <c r="DZ16" s="81">
        <f>DY16*2</f>
        <v>19504</v>
      </c>
      <c r="EA16" s="82">
        <v>159734.74</v>
      </c>
      <c r="EB16" s="83">
        <v>23326</v>
      </c>
      <c r="EC16" s="81">
        <f>EB16*2</f>
        <v>46652</v>
      </c>
      <c r="ED16" s="82">
        <v>399623.74</v>
      </c>
      <c r="EE16" s="84">
        <v>27501</v>
      </c>
      <c r="EF16" s="81">
        <f>EE16*2</f>
        <v>55002</v>
      </c>
      <c r="EG16" s="82">
        <v>560028.18999999994</v>
      </c>
      <c r="EH16" s="84">
        <v>25277</v>
      </c>
      <c r="EI16" s="81">
        <f>EH16*2</f>
        <v>50554</v>
      </c>
      <c r="EJ16" s="82">
        <v>476318.15</v>
      </c>
      <c r="EK16" s="81">
        <v>0</v>
      </c>
      <c r="EL16" s="81">
        <f>EK16*2</f>
        <v>0</v>
      </c>
      <c r="EM16" s="82">
        <v>0</v>
      </c>
      <c r="EN16" s="83">
        <v>61325</v>
      </c>
      <c r="EO16" s="81">
        <f>EN16*2</f>
        <v>122650</v>
      </c>
      <c r="EP16" s="82">
        <v>1435434.5507999999</v>
      </c>
      <c r="EQ16" s="81">
        <v>13251</v>
      </c>
      <c r="ER16" s="81">
        <f>EQ16*2</f>
        <v>26502</v>
      </c>
      <c r="ES16" s="82">
        <v>216921.32939999999</v>
      </c>
      <c r="ET16" s="83">
        <v>9195</v>
      </c>
      <c r="EU16" s="81">
        <f>ET16*2</f>
        <v>18390</v>
      </c>
      <c r="EV16" s="82">
        <v>150539.82832</v>
      </c>
      <c r="EW16" s="83">
        <v>22082</v>
      </c>
      <c r="EX16" s="81">
        <f>EW16*2</f>
        <v>44164</v>
      </c>
      <c r="EY16" s="82">
        <v>378261.18000000005</v>
      </c>
      <c r="EZ16" s="84">
        <v>25486</v>
      </c>
      <c r="FA16" s="81">
        <f>EZ16*2</f>
        <v>50972</v>
      </c>
      <c r="FB16" s="82">
        <v>518757.69689999998</v>
      </c>
      <c r="FC16" s="84">
        <v>23779</v>
      </c>
      <c r="FD16" s="81">
        <f>FC16*2</f>
        <v>47558</v>
      </c>
      <c r="FE16" s="82">
        <v>448063.58120000002</v>
      </c>
      <c r="FF16" s="85">
        <v>0</v>
      </c>
      <c r="FG16" s="85">
        <f>FF16*2</f>
        <v>0</v>
      </c>
      <c r="FH16" s="86">
        <v>0</v>
      </c>
      <c r="FI16" s="87">
        <v>71385</v>
      </c>
      <c r="FJ16" s="85">
        <f>FI16*2</f>
        <v>142770</v>
      </c>
      <c r="FK16" s="86">
        <v>1673747.9</v>
      </c>
      <c r="FL16" s="85">
        <v>14450</v>
      </c>
      <c r="FM16" s="85">
        <f>FL16*2</f>
        <v>28900</v>
      </c>
      <c r="FN16" s="86">
        <v>237089.12000000005</v>
      </c>
      <c r="FO16" s="87">
        <v>10144</v>
      </c>
      <c r="FP16" s="85">
        <f>FO16*2</f>
        <v>20288</v>
      </c>
      <c r="FQ16" s="86">
        <v>166481.43</v>
      </c>
      <c r="FR16" s="87">
        <v>24862</v>
      </c>
      <c r="FS16" s="85">
        <f>FR16*2</f>
        <v>49724</v>
      </c>
      <c r="FT16" s="86">
        <v>426470.16000000003</v>
      </c>
      <c r="FU16" s="88">
        <v>28839</v>
      </c>
      <c r="FV16" s="85">
        <f>FU16*2</f>
        <v>57678</v>
      </c>
      <c r="FW16" s="86">
        <v>588172.76</v>
      </c>
      <c r="FX16" s="88">
        <v>27471</v>
      </c>
      <c r="FY16" s="85">
        <f>FX16*2</f>
        <v>54942</v>
      </c>
      <c r="FZ16" s="86">
        <v>518370.23</v>
      </c>
      <c r="GA16" s="85">
        <v>0</v>
      </c>
      <c r="GB16" s="85">
        <f>GA16*2</f>
        <v>0</v>
      </c>
      <c r="GC16" s="86">
        <v>0</v>
      </c>
      <c r="GD16" s="87">
        <v>65189</v>
      </c>
      <c r="GE16" s="85">
        <f>GD16*2</f>
        <v>130378</v>
      </c>
      <c r="GF16" s="86">
        <v>1528568.6502</v>
      </c>
      <c r="GG16" s="85">
        <v>13300</v>
      </c>
      <c r="GH16" s="85">
        <f>GG16*2</f>
        <v>26600</v>
      </c>
      <c r="GI16" s="86">
        <v>218284.89039999899</v>
      </c>
      <c r="GJ16" s="87">
        <v>9498</v>
      </c>
      <c r="GK16" s="85">
        <f>GJ16*2</f>
        <v>18996</v>
      </c>
      <c r="GL16" s="86">
        <v>155933.1704</v>
      </c>
      <c r="GM16" s="87">
        <v>22595</v>
      </c>
      <c r="GN16" s="85">
        <f>GM16*2</f>
        <v>45190</v>
      </c>
      <c r="GO16" s="86">
        <v>387620.51399999997</v>
      </c>
      <c r="GP16" s="88">
        <v>26356</v>
      </c>
      <c r="GQ16" s="85">
        <f>GP16*2</f>
        <v>52712</v>
      </c>
      <c r="GR16" s="86">
        <v>537536.16419999895</v>
      </c>
      <c r="GS16" s="88">
        <v>25986</v>
      </c>
      <c r="GT16" s="85">
        <f>GS16*2</f>
        <v>51972</v>
      </c>
      <c r="GU16" s="86">
        <v>490413.92599999899</v>
      </c>
      <c r="GV16" s="85">
        <v>0</v>
      </c>
      <c r="GW16" s="85">
        <f>GV16*2</f>
        <v>0</v>
      </c>
      <c r="GX16" s="86">
        <v>0</v>
      </c>
      <c r="GY16" s="87">
        <v>61094</v>
      </c>
      <c r="GZ16" s="85">
        <f>GY16*2</f>
        <v>122188</v>
      </c>
      <c r="HA16" s="86">
        <v>1432803.29</v>
      </c>
      <c r="HB16" s="85">
        <v>13078</v>
      </c>
      <c r="HC16" s="85">
        <f>HB16*2</f>
        <v>26156</v>
      </c>
      <c r="HD16" s="86">
        <v>214624.22999999998</v>
      </c>
      <c r="HE16" s="87">
        <v>8964</v>
      </c>
      <c r="HF16" s="85">
        <f>HE16*2</f>
        <v>17928</v>
      </c>
      <c r="HG16" s="86">
        <v>147142.75</v>
      </c>
      <c r="HH16" s="87">
        <v>20817</v>
      </c>
      <c r="HI16" s="85">
        <f>HH16*2</f>
        <v>41634</v>
      </c>
      <c r="HJ16" s="86">
        <v>357047.39</v>
      </c>
      <c r="HK16" s="88">
        <v>24871</v>
      </c>
      <c r="HL16" s="85">
        <f>HK16*2</f>
        <v>49742</v>
      </c>
      <c r="HM16" s="86">
        <v>507267.17</v>
      </c>
      <c r="HN16" s="88">
        <v>24056</v>
      </c>
      <c r="HO16" s="85">
        <f>HN16*2</f>
        <v>48112</v>
      </c>
      <c r="HP16" s="86">
        <v>453978.91</v>
      </c>
      <c r="HQ16" s="89">
        <f t="shared" ref="HQ16:HQ27" si="0">C16+I16+O16</f>
        <v>79638</v>
      </c>
      <c r="HR16" s="90">
        <f>HQ16*2</f>
        <v>159276</v>
      </c>
      <c r="HS16" s="90">
        <f t="shared" ref="HS16:HS29" si="1">E16+K16+Q16</f>
        <v>1864665.37</v>
      </c>
      <c r="HT16" s="90">
        <f t="shared" ref="HT16:HT27" si="2">R16+AM16+BH16+CC16+CX16+DS16+EN16+FI16+GD16+GY16</f>
        <v>503836</v>
      </c>
      <c r="HU16" s="90">
        <f>HT16*2</f>
        <v>1007672</v>
      </c>
      <c r="HV16" s="90">
        <f t="shared" ref="HV16:HV27" si="3">T16+AO16+BJ16+CE16+CZ16+DU16+EP16+FK16+GF16+HA16</f>
        <v>11831595.063000001</v>
      </c>
      <c r="HW16" s="90">
        <f t="shared" ref="HW16:HW27" si="4">F16+L16+U16+AP16+BK16+CF16+DA16+DV16+EQ16+GG16+HB16</f>
        <v>144529</v>
      </c>
      <c r="HX16" s="90">
        <f>HW16*2</f>
        <v>289058</v>
      </c>
      <c r="HY16" s="90">
        <f t="shared" ref="HY16:HY27" si="5">H16+N16+W16+AR16+BM16+CH16+DC16+DX16+ES16+GI16+HD16</f>
        <v>2379270.7577999984</v>
      </c>
      <c r="HZ16" s="90">
        <f t="shared" ref="HZ16:HZ27" si="6">X16+AS16+BN16+CI16+DD16+DY16+ET16+GJ16+HE16</f>
        <v>69203</v>
      </c>
      <c r="IA16" s="90">
        <f>HZ16*2</f>
        <v>138406</v>
      </c>
      <c r="IB16" s="90">
        <f t="shared" ref="IB16:IC27" si="7">Z16+AU16+BP16+CK16+DF16+EA16+EV16+GL16+HG16</f>
        <v>1138424.1767200001</v>
      </c>
      <c r="IC16" s="90">
        <f t="shared" si="7"/>
        <v>154858</v>
      </c>
      <c r="ID16" s="90">
        <f>IC16*2</f>
        <v>309716</v>
      </c>
      <c r="IE16" s="90">
        <f t="shared" ref="IE16:IF27" si="8">AC16+AX16+BS16+CN16+DI16+ED16+EY16+GO16+HJ16</f>
        <v>2661804.909</v>
      </c>
      <c r="IF16" s="90">
        <f t="shared" si="8"/>
        <v>187391</v>
      </c>
      <c r="IG16" s="90">
        <f>IF16*2</f>
        <v>374782</v>
      </c>
      <c r="IH16" s="90">
        <f t="shared" ref="IH16:II27" si="9">AF16+BA16+BV16+CQ16+DL16+EG16+FB16+GR16+HM16</f>
        <v>3828811.2685999987</v>
      </c>
      <c r="II16" s="90">
        <f t="shared" si="9"/>
        <v>169168</v>
      </c>
      <c r="IJ16" s="90">
        <f>II16*2</f>
        <v>338336</v>
      </c>
      <c r="IK16" s="90">
        <f t="shared" ref="IK16:IK27" si="10">AI16+BD16+BY16+CT16+DO16+EJ16+FE16+GU16+HP16</f>
        <v>3199568.0111999991</v>
      </c>
    </row>
    <row r="17" spans="1:245" ht="14.5" x14ac:dyDescent="0.35">
      <c r="A17" s="91">
        <v>3</v>
      </c>
      <c r="B17" s="92" t="s">
        <v>30</v>
      </c>
      <c r="C17" s="77">
        <v>985</v>
      </c>
      <c r="D17" s="77">
        <f>C17*1.5</f>
        <v>1477.5</v>
      </c>
      <c r="E17" s="78">
        <v>17162.349999999999</v>
      </c>
      <c r="F17" s="79">
        <v>958</v>
      </c>
      <c r="G17" s="77">
        <f>F17*1.5</f>
        <v>1437</v>
      </c>
      <c r="H17" s="78">
        <v>11859.16</v>
      </c>
      <c r="I17" s="77">
        <v>1062</v>
      </c>
      <c r="J17" s="77">
        <f>I17*1.5</f>
        <v>1593</v>
      </c>
      <c r="K17" s="78">
        <v>19215.45</v>
      </c>
      <c r="L17" s="80">
        <v>920</v>
      </c>
      <c r="M17" s="77">
        <f>L17*1.5</f>
        <v>1380</v>
      </c>
      <c r="N17" s="78">
        <v>11710.64</v>
      </c>
      <c r="O17" s="81">
        <v>1002</v>
      </c>
      <c r="P17" s="81">
        <f>O17*1.5</f>
        <v>1503</v>
      </c>
      <c r="Q17" s="82">
        <v>18078.21</v>
      </c>
      <c r="R17" s="83">
        <v>203</v>
      </c>
      <c r="S17" s="81">
        <f>R17*1.5</f>
        <v>304.5</v>
      </c>
      <c r="T17" s="82">
        <v>3718.7</v>
      </c>
      <c r="U17" s="81">
        <v>718</v>
      </c>
      <c r="V17" s="81">
        <f>U17*1.5</f>
        <v>1077</v>
      </c>
      <c r="W17" s="82">
        <v>9124.2200000000012</v>
      </c>
      <c r="X17" s="83">
        <v>23</v>
      </c>
      <c r="Y17" s="81">
        <f>X17*1.5</f>
        <v>34.5</v>
      </c>
      <c r="Z17" s="82">
        <v>296.70000000000005</v>
      </c>
      <c r="AA17" s="83">
        <v>84</v>
      </c>
      <c r="AB17" s="81">
        <f>AA17*1.5</f>
        <v>126</v>
      </c>
      <c r="AC17" s="82">
        <v>1126.6299999999999</v>
      </c>
      <c r="AD17" s="84">
        <v>86</v>
      </c>
      <c r="AE17" s="81">
        <f>AD17*1.5</f>
        <v>129</v>
      </c>
      <c r="AF17" s="82">
        <v>1372.6</v>
      </c>
      <c r="AG17" s="84">
        <v>51</v>
      </c>
      <c r="AH17" s="81">
        <f>AG17*1.5</f>
        <v>76.5</v>
      </c>
      <c r="AI17" s="82">
        <v>752.5</v>
      </c>
      <c r="AJ17" s="81">
        <v>0</v>
      </c>
      <c r="AK17" s="81">
        <f>AJ17*1.5</f>
        <v>0</v>
      </c>
      <c r="AL17" s="82">
        <v>0</v>
      </c>
      <c r="AM17" s="83">
        <v>2940</v>
      </c>
      <c r="AN17" s="81">
        <f>AM17*1.5</f>
        <v>4410</v>
      </c>
      <c r="AO17" s="82">
        <v>53613.039999999994</v>
      </c>
      <c r="AP17" s="81">
        <v>718</v>
      </c>
      <c r="AQ17" s="81">
        <f>AP17*1.5</f>
        <v>1077</v>
      </c>
      <c r="AR17" s="82">
        <v>9097.1299999999992</v>
      </c>
      <c r="AS17" s="83">
        <v>445</v>
      </c>
      <c r="AT17" s="81">
        <f>AS17*1.5</f>
        <v>667.5</v>
      </c>
      <c r="AU17" s="82">
        <v>5671.9600000000009</v>
      </c>
      <c r="AV17" s="83">
        <v>1531</v>
      </c>
      <c r="AW17" s="81">
        <f>AV17*1.5</f>
        <v>2296.5</v>
      </c>
      <c r="AX17" s="82">
        <v>20422.519999999997</v>
      </c>
      <c r="AY17" s="84">
        <v>1051</v>
      </c>
      <c r="AZ17" s="81">
        <f>AY17*1.5</f>
        <v>1576.5</v>
      </c>
      <c r="BA17" s="82">
        <v>16719.509999999998</v>
      </c>
      <c r="BB17" s="84">
        <v>940</v>
      </c>
      <c r="BC17" s="81">
        <f>BB17*1.5</f>
        <v>1410</v>
      </c>
      <c r="BD17" s="82">
        <v>13809.800000000001</v>
      </c>
      <c r="BE17" s="81">
        <v>0</v>
      </c>
      <c r="BF17" s="81">
        <f>BE17*1.5</f>
        <v>0</v>
      </c>
      <c r="BG17" s="82">
        <v>0</v>
      </c>
      <c r="BH17" s="83">
        <v>18</v>
      </c>
      <c r="BI17" s="81">
        <f>BH17*1.5</f>
        <v>27</v>
      </c>
      <c r="BJ17" s="82">
        <v>329.31999999999994</v>
      </c>
      <c r="BK17" s="81">
        <v>1</v>
      </c>
      <c r="BL17" s="81">
        <f>BK17*1.5</f>
        <v>1.5</v>
      </c>
      <c r="BM17" s="82">
        <v>12.9</v>
      </c>
      <c r="BN17" s="83">
        <v>2</v>
      </c>
      <c r="BO17" s="81">
        <f>BN17*1.5</f>
        <v>3</v>
      </c>
      <c r="BP17" s="82">
        <v>38.700000000000003</v>
      </c>
      <c r="BQ17" s="83">
        <v>3</v>
      </c>
      <c r="BR17" s="81">
        <f>BQ17*1.5</f>
        <v>4.5</v>
      </c>
      <c r="BS17" s="82">
        <v>40.5</v>
      </c>
      <c r="BT17" s="84">
        <v>0</v>
      </c>
      <c r="BU17" s="81">
        <f>BT17*1.5</f>
        <v>0</v>
      </c>
      <c r="BV17" s="82">
        <v>0</v>
      </c>
      <c r="BW17" s="84">
        <v>0</v>
      </c>
      <c r="BX17" s="81">
        <f>BW17*1.5</f>
        <v>0</v>
      </c>
      <c r="BY17" s="82">
        <v>0</v>
      </c>
      <c r="BZ17" s="81">
        <v>0</v>
      </c>
      <c r="CA17" s="81">
        <f>BZ17*1.5</f>
        <v>0</v>
      </c>
      <c r="CB17" s="82">
        <v>0</v>
      </c>
      <c r="CC17" s="83">
        <v>3861</v>
      </c>
      <c r="CD17" s="81">
        <f>CC17*1.5</f>
        <v>5791.5</v>
      </c>
      <c r="CE17" s="82">
        <v>68194.784000000014</v>
      </c>
      <c r="CF17" s="81">
        <v>768</v>
      </c>
      <c r="CG17" s="81">
        <f>CF17*1.5</f>
        <v>1152</v>
      </c>
      <c r="CH17" s="82">
        <v>9412.125</v>
      </c>
      <c r="CI17" s="83">
        <v>533</v>
      </c>
      <c r="CJ17" s="81">
        <f>CI17*1.5</f>
        <v>799.5</v>
      </c>
      <c r="CK17" s="82">
        <v>6534.875</v>
      </c>
      <c r="CL17" s="83">
        <v>1801</v>
      </c>
      <c r="CM17" s="81">
        <f>CL17*1.5</f>
        <v>2701.5</v>
      </c>
      <c r="CN17" s="82">
        <v>23215.033499999998</v>
      </c>
      <c r="CO17" s="84">
        <v>1499</v>
      </c>
      <c r="CP17" s="81">
        <f>CO17*1.5</f>
        <v>2248.5</v>
      </c>
      <c r="CQ17" s="82">
        <v>23081.384999999995</v>
      </c>
      <c r="CR17" s="84">
        <v>845</v>
      </c>
      <c r="CS17" s="81">
        <f>CR17*1.5</f>
        <v>1267.5</v>
      </c>
      <c r="CT17" s="82">
        <v>12027.322000000002</v>
      </c>
      <c r="CU17" s="81">
        <v>0</v>
      </c>
      <c r="CV17" s="81">
        <f>CU17*1.5</f>
        <v>0</v>
      </c>
      <c r="CW17" s="82">
        <v>0</v>
      </c>
      <c r="CX17" s="83">
        <v>3996</v>
      </c>
      <c r="CY17" s="81">
        <f>CX17*1.5</f>
        <v>5994</v>
      </c>
      <c r="CZ17" s="82">
        <v>69927.390000000014</v>
      </c>
      <c r="DA17" s="81">
        <v>725</v>
      </c>
      <c r="DB17" s="81">
        <f>DA17*1.5</f>
        <v>1087.5</v>
      </c>
      <c r="DC17" s="82">
        <v>8849.67</v>
      </c>
      <c r="DD17" s="83">
        <v>393</v>
      </c>
      <c r="DE17" s="81">
        <f>DD17*1.5</f>
        <v>589.5</v>
      </c>
      <c r="DF17" s="82">
        <v>4805.57</v>
      </c>
      <c r="DG17" s="83">
        <v>1815</v>
      </c>
      <c r="DH17" s="81">
        <f>DG17*1.5</f>
        <v>2722.5</v>
      </c>
      <c r="DI17" s="82">
        <v>23181.72</v>
      </c>
      <c r="DJ17" s="84">
        <v>1366</v>
      </c>
      <c r="DK17" s="81">
        <f>DJ17*1.5</f>
        <v>2049</v>
      </c>
      <c r="DL17" s="82">
        <v>20834.919999999998</v>
      </c>
      <c r="DM17" s="84">
        <v>1050</v>
      </c>
      <c r="DN17" s="81">
        <f>DM17*1.5</f>
        <v>1575</v>
      </c>
      <c r="DO17" s="82">
        <v>14826.5</v>
      </c>
      <c r="DP17" s="81">
        <v>0</v>
      </c>
      <c r="DQ17" s="81">
        <f>DP17*1.5</f>
        <v>0</v>
      </c>
      <c r="DR17" s="82">
        <v>0</v>
      </c>
      <c r="DS17" s="83">
        <v>3704</v>
      </c>
      <c r="DT17" s="81">
        <f>DS17*1.5</f>
        <v>5556</v>
      </c>
      <c r="DU17" s="82">
        <v>65267.67</v>
      </c>
      <c r="DV17" s="81">
        <v>677</v>
      </c>
      <c r="DW17" s="81">
        <f>DV17*1.5</f>
        <v>1015.5</v>
      </c>
      <c r="DX17" s="82">
        <v>8289.19</v>
      </c>
      <c r="DY17" s="83">
        <v>421</v>
      </c>
      <c r="DZ17" s="81">
        <f>DY17*1.5</f>
        <v>631.5</v>
      </c>
      <c r="EA17" s="82">
        <v>5153.1000000000004</v>
      </c>
      <c r="EB17" s="83">
        <v>1822</v>
      </c>
      <c r="EC17" s="81">
        <f>EB17*1.5</f>
        <v>2733</v>
      </c>
      <c r="ED17" s="82">
        <v>23470.5</v>
      </c>
      <c r="EE17" s="84">
        <v>1357</v>
      </c>
      <c r="EF17" s="81">
        <f>EE17*1.5</f>
        <v>2035.5</v>
      </c>
      <c r="EG17" s="82">
        <v>20827.620000000003</v>
      </c>
      <c r="EH17" s="84">
        <v>1074</v>
      </c>
      <c r="EI17" s="81">
        <f>EH17*1.5</f>
        <v>1611</v>
      </c>
      <c r="EJ17" s="82">
        <v>15204.01</v>
      </c>
      <c r="EK17" s="81">
        <v>0</v>
      </c>
      <c r="EL17" s="81">
        <f>EK17*1.5</f>
        <v>0</v>
      </c>
      <c r="EM17" s="82">
        <v>0</v>
      </c>
      <c r="EN17" s="83">
        <v>3517</v>
      </c>
      <c r="EO17" s="81">
        <f>EN17*1.5</f>
        <v>5275.5</v>
      </c>
      <c r="EP17" s="82">
        <v>61945.817999999999</v>
      </c>
      <c r="EQ17" s="81">
        <v>774</v>
      </c>
      <c r="ER17" s="81">
        <f>EQ17*1.5</f>
        <v>1161</v>
      </c>
      <c r="ES17" s="82">
        <v>9478.7145600000003</v>
      </c>
      <c r="ET17" s="83">
        <v>476</v>
      </c>
      <c r="EU17" s="81">
        <f>ET17*1.5</f>
        <v>714</v>
      </c>
      <c r="EV17" s="82">
        <v>5815.8774400000002</v>
      </c>
      <c r="EW17" s="83">
        <v>1824</v>
      </c>
      <c r="EX17" s="81">
        <f>EW17*1.5</f>
        <v>2736</v>
      </c>
      <c r="EY17" s="82">
        <v>23456.394</v>
      </c>
      <c r="EZ17" s="84">
        <v>1233</v>
      </c>
      <c r="FA17" s="81">
        <f>EZ17*1.5</f>
        <v>1849.5</v>
      </c>
      <c r="FB17" s="82">
        <v>18910.817520000001</v>
      </c>
      <c r="FC17" s="84">
        <v>1077</v>
      </c>
      <c r="FD17" s="81">
        <f>FC17*1.5</f>
        <v>1615.5</v>
      </c>
      <c r="FE17" s="82">
        <v>15285.856319999999</v>
      </c>
      <c r="FF17" s="85">
        <v>0</v>
      </c>
      <c r="FG17" s="85">
        <f>FF17*1.5</f>
        <v>0</v>
      </c>
      <c r="FH17" s="86">
        <v>0</v>
      </c>
      <c r="FI17" s="87">
        <v>3871</v>
      </c>
      <c r="FJ17" s="85">
        <f>FI17*1.5</f>
        <v>5806.5</v>
      </c>
      <c r="FK17" s="86">
        <v>68382.179999999993</v>
      </c>
      <c r="FL17" s="85">
        <v>660</v>
      </c>
      <c r="FM17" s="85">
        <f>FL17*1.5</f>
        <v>990</v>
      </c>
      <c r="FN17" s="86">
        <v>8109.2699999999995</v>
      </c>
      <c r="FO17" s="87">
        <v>441</v>
      </c>
      <c r="FP17" s="85">
        <f>FO17*1.5</f>
        <v>661.5</v>
      </c>
      <c r="FQ17" s="86">
        <v>5417.1799999999994</v>
      </c>
      <c r="FR17" s="87">
        <v>1914</v>
      </c>
      <c r="FS17" s="85">
        <f>FR17*1.5</f>
        <v>2871</v>
      </c>
      <c r="FT17" s="86">
        <v>24743.81</v>
      </c>
      <c r="FU17" s="88">
        <v>1230</v>
      </c>
      <c r="FV17" s="85">
        <f>FU17*1.5</f>
        <v>1845</v>
      </c>
      <c r="FW17" s="86">
        <v>18920.88</v>
      </c>
      <c r="FX17" s="88">
        <v>1099</v>
      </c>
      <c r="FY17" s="85">
        <f>FX17*1.5</f>
        <v>1648.5</v>
      </c>
      <c r="FZ17" s="86">
        <v>15645.080000000002</v>
      </c>
      <c r="GA17" s="85">
        <v>0</v>
      </c>
      <c r="GB17" s="85">
        <f>GA17*1.5</f>
        <v>0</v>
      </c>
      <c r="GC17" s="86">
        <v>0</v>
      </c>
      <c r="GD17" s="87">
        <v>3617</v>
      </c>
      <c r="GE17" s="85">
        <f>GD17*1.5</f>
        <v>5425.5</v>
      </c>
      <c r="GF17" s="86">
        <v>63956.272499999999</v>
      </c>
      <c r="GG17" s="85">
        <v>788</v>
      </c>
      <c r="GH17" s="85">
        <f>GG17*1.5</f>
        <v>1182</v>
      </c>
      <c r="GI17" s="86">
        <v>9713.2929999999906</v>
      </c>
      <c r="GJ17" s="87">
        <v>459</v>
      </c>
      <c r="GK17" s="85">
        <f>GJ17*1.5</f>
        <v>688.5</v>
      </c>
      <c r="GL17" s="86">
        <v>5652.8027999999804</v>
      </c>
      <c r="GM17" s="87">
        <v>1914</v>
      </c>
      <c r="GN17" s="85">
        <f>GM17*1.5</f>
        <v>2871</v>
      </c>
      <c r="GO17" s="86">
        <v>24724.676500000001</v>
      </c>
      <c r="GP17" s="88">
        <v>1206</v>
      </c>
      <c r="GQ17" s="85">
        <f>GP17*1.5</f>
        <v>1809</v>
      </c>
      <c r="GR17" s="86">
        <v>18574.646999999997</v>
      </c>
      <c r="GS17" s="88">
        <v>1240</v>
      </c>
      <c r="GT17" s="85">
        <f>GS17*1.5</f>
        <v>1860</v>
      </c>
      <c r="GU17" s="86">
        <v>17673.288699999983</v>
      </c>
      <c r="GV17" s="85">
        <v>0</v>
      </c>
      <c r="GW17" s="85">
        <f>GV17*1.5</f>
        <v>0</v>
      </c>
      <c r="GX17" s="86">
        <v>0</v>
      </c>
      <c r="GY17" s="87">
        <v>3695</v>
      </c>
      <c r="GZ17" s="85">
        <f>GY17*1.5</f>
        <v>5542.5</v>
      </c>
      <c r="HA17" s="86">
        <v>65300.9</v>
      </c>
      <c r="HB17" s="85">
        <v>720</v>
      </c>
      <c r="HC17" s="85">
        <f>HB17*1.5</f>
        <v>1080</v>
      </c>
      <c r="HD17" s="86">
        <v>8827.14</v>
      </c>
      <c r="HE17" s="87">
        <v>438</v>
      </c>
      <c r="HF17" s="85">
        <f>HE17*1.5</f>
        <v>657</v>
      </c>
      <c r="HG17" s="86">
        <v>5388.85</v>
      </c>
      <c r="HH17" s="87">
        <v>2057</v>
      </c>
      <c r="HI17" s="85">
        <f>HH17*1.5</f>
        <v>3085.5</v>
      </c>
      <c r="HJ17" s="86">
        <v>26600.6</v>
      </c>
      <c r="HK17" s="88">
        <v>1118</v>
      </c>
      <c r="HL17" s="85">
        <f>HK17*1.5</f>
        <v>1677</v>
      </c>
      <c r="HM17" s="86">
        <v>17222.29</v>
      </c>
      <c r="HN17" s="88">
        <v>1119</v>
      </c>
      <c r="HO17" s="85">
        <f>HN17*1.5</f>
        <v>1678.5</v>
      </c>
      <c r="HP17" s="86">
        <v>15927.23</v>
      </c>
      <c r="HQ17" s="89">
        <f t="shared" si="0"/>
        <v>3049</v>
      </c>
      <c r="HR17" s="90">
        <f>HQ17*1.5</f>
        <v>4573.5</v>
      </c>
      <c r="HS17" s="90">
        <f t="shared" si="1"/>
        <v>54456.01</v>
      </c>
      <c r="HT17" s="90">
        <f t="shared" si="2"/>
        <v>29422</v>
      </c>
      <c r="HU17" s="90">
        <f>HT17*1.5</f>
        <v>44133</v>
      </c>
      <c r="HV17" s="90">
        <f t="shared" si="3"/>
        <v>520636.0745000001</v>
      </c>
      <c r="HW17" s="90">
        <f t="shared" si="4"/>
        <v>7767</v>
      </c>
      <c r="HX17" s="90">
        <f>HW17*1.5</f>
        <v>11650.5</v>
      </c>
      <c r="HY17" s="90">
        <f t="shared" si="5"/>
        <v>96374.182559999987</v>
      </c>
      <c r="HZ17" s="90">
        <f t="shared" si="6"/>
        <v>3190</v>
      </c>
      <c r="IA17" s="90">
        <f>HZ17*1.5</f>
        <v>4785</v>
      </c>
      <c r="IB17" s="90">
        <f t="shared" si="7"/>
        <v>39358.435239999977</v>
      </c>
      <c r="IC17" s="90">
        <f t="shared" si="7"/>
        <v>12851</v>
      </c>
      <c r="ID17" s="90">
        <f>IC17*1.5</f>
        <v>19276.5</v>
      </c>
      <c r="IE17" s="90">
        <f t="shared" si="8"/>
        <v>166238.57399999999</v>
      </c>
      <c r="IF17" s="90">
        <f t="shared" si="8"/>
        <v>8916</v>
      </c>
      <c r="IG17" s="90">
        <f>IF17*1.5</f>
        <v>13374</v>
      </c>
      <c r="IH17" s="90">
        <f t="shared" si="9"/>
        <v>137543.78951999999</v>
      </c>
      <c r="II17" s="90">
        <f t="shared" si="9"/>
        <v>7396</v>
      </c>
      <c r="IJ17" s="90">
        <f>II17*1.5</f>
        <v>11094</v>
      </c>
      <c r="IK17" s="90">
        <f t="shared" si="10"/>
        <v>105506.50701999998</v>
      </c>
    </row>
    <row r="18" spans="1:245" ht="14.5" x14ac:dyDescent="0.35">
      <c r="A18" s="91">
        <v>4</v>
      </c>
      <c r="B18" s="93" t="s">
        <v>31</v>
      </c>
      <c r="C18" s="77">
        <v>14829</v>
      </c>
      <c r="D18" s="77">
        <f>C18*3</f>
        <v>44487</v>
      </c>
      <c r="E18" s="78">
        <v>508418</v>
      </c>
      <c r="F18" s="79">
        <v>14270</v>
      </c>
      <c r="G18" s="77">
        <f>F18*3</f>
        <v>42810</v>
      </c>
      <c r="H18" s="78">
        <v>343516.96</v>
      </c>
      <c r="I18" s="77">
        <v>15177</v>
      </c>
      <c r="J18" s="77">
        <f>I18*3</f>
        <v>45531</v>
      </c>
      <c r="K18" s="78">
        <v>537454.5</v>
      </c>
      <c r="L18" s="80">
        <v>14645</v>
      </c>
      <c r="M18" s="77">
        <f>L18*3</f>
        <v>43935</v>
      </c>
      <c r="N18" s="78">
        <v>364266.32999999996</v>
      </c>
      <c r="O18" s="81">
        <v>15486</v>
      </c>
      <c r="P18" s="81">
        <f>O18*3</f>
        <v>46458</v>
      </c>
      <c r="Q18" s="82">
        <v>548107.72</v>
      </c>
      <c r="R18" s="83">
        <v>474</v>
      </c>
      <c r="S18" s="81">
        <f>R18*3</f>
        <v>1422</v>
      </c>
      <c r="T18" s="82">
        <v>16958.84</v>
      </c>
      <c r="U18" s="81">
        <v>12167</v>
      </c>
      <c r="V18" s="81">
        <f>U18*3</f>
        <v>36501</v>
      </c>
      <c r="W18" s="82">
        <v>302522.19999999995</v>
      </c>
      <c r="X18" s="83">
        <v>338</v>
      </c>
      <c r="Y18" s="81">
        <f>X18*3</f>
        <v>1014</v>
      </c>
      <c r="Z18" s="82">
        <v>8462.4000000000015</v>
      </c>
      <c r="AA18" s="83">
        <v>182</v>
      </c>
      <c r="AB18" s="81">
        <f>AA18*3</f>
        <v>546</v>
      </c>
      <c r="AC18" s="82">
        <v>4780.3500000000004</v>
      </c>
      <c r="AD18" s="84">
        <v>254</v>
      </c>
      <c r="AE18" s="81">
        <f>AD18*3</f>
        <v>762</v>
      </c>
      <c r="AF18" s="82">
        <v>7906.7099999999991</v>
      </c>
      <c r="AG18" s="84">
        <v>150</v>
      </c>
      <c r="AH18" s="81">
        <f>AG18*3</f>
        <v>450</v>
      </c>
      <c r="AI18" s="82">
        <v>4340.369999999999</v>
      </c>
      <c r="AJ18" s="81">
        <v>0</v>
      </c>
      <c r="AK18" s="81">
        <f>AJ18*3</f>
        <v>0</v>
      </c>
      <c r="AL18" s="82">
        <v>0</v>
      </c>
      <c r="AM18" s="83">
        <v>35470</v>
      </c>
      <c r="AN18" s="81">
        <f>AM18*3</f>
        <v>106410</v>
      </c>
      <c r="AO18" s="82">
        <v>1271207.8399999999</v>
      </c>
      <c r="AP18" s="81">
        <v>12208</v>
      </c>
      <c r="AQ18" s="81">
        <f>AP18*3</f>
        <v>36624</v>
      </c>
      <c r="AR18" s="82">
        <v>306261.48</v>
      </c>
      <c r="AS18" s="83">
        <v>11905</v>
      </c>
      <c r="AT18" s="81">
        <f>AS18*3</f>
        <v>35715</v>
      </c>
      <c r="AU18" s="82">
        <v>299256.78000000003</v>
      </c>
      <c r="AV18" s="83">
        <v>11356</v>
      </c>
      <c r="AW18" s="81">
        <f>AV18*3</f>
        <v>34068</v>
      </c>
      <c r="AX18" s="82">
        <v>297575.09999999998</v>
      </c>
      <c r="AY18" s="84">
        <v>16486</v>
      </c>
      <c r="AZ18" s="81">
        <f>AY18*3</f>
        <v>49458</v>
      </c>
      <c r="BA18" s="82">
        <v>516005.14</v>
      </c>
      <c r="BB18" s="84">
        <v>13173</v>
      </c>
      <c r="BC18" s="81">
        <f>BB18*3</f>
        <v>39519</v>
      </c>
      <c r="BD18" s="82">
        <v>381675.42000000004</v>
      </c>
      <c r="BE18" s="81">
        <v>0</v>
      </c>
      <c r="BF18" s="81">
        <f>BE18*3</f>
        <v>0</v>
      </c>
      <c r="BG18" s="82">
        <v>0</v>
      </c>
      <c r="BH18" s="83">
        <v>134</v>
      </c>
      <c r="BI18" s="81">
        <f>BH18*3</f>
        <v>402</v>
      </c>
      <c r="BJ18" s="82">
        <v>4828.68</v>
      </c>
      <c r="BK18" s="81">
        <v>27</v>
      </c>
      <c r="BL18" s="81">
        <f>BK18*3</f>
        <v>81</v>
      </c>
      <c r="BM18" s="82">
        <v>679.82999999999993</v>
      </c>
      <c r="BN18" s="83">
        <v>103</v>
      </c>
      <c r="BO18" s="81">
        <f>BN18*3</f>
        <v>309</v>
      </c>
      <c r="BP18" s="82">
        <v>2783.82</v>
      </c>
      <c r="BQ18" s="83">
        <v>9</v>
      </c>
      <c r="BR18" s="81">
        <f>BQ18*3</f>
        <v>27</v>
      </c>
      <c r="BS18" s="82">
        <v>236.25000000000003</v>
      </c>
      <c r="BT18" s="84">
        <v>0</v>
      </c>
      <c r="BU18" s="81">
        <f>BT18*3</f>
        <v>0</v>
      </c>
      <c r="BV18" s="82">
        <v>0</v>
      </c>
      <c r="BW18" s="84">
        <v>0</v>
      </c>
      <c r="BX18" s="81">
        <f>BW18*3</f>
        <v>0</v>
      </c>
      <c r="BY18" s="82">
        <v>0</v>
      </c>
      <c r="BZ18" s="81">
        <v>0</v>
      </c>
      <c r="CA18" s="81">
        <f>BZ18*3</f>
        <v>0</v>
      </c>
      <c r="CB18" s="82">
        <v>0</v>
      </c>
      <c r="CC18" s="83">
        <v>34403</v>
      </c>
      <c r="CD18" s="81">
        <f>CC18*3</f>
        <v>103209</v>
      </c>
      <c r="CE18" s="82">
        <v>1210423.0070000002</v>
      </c>
      <c r="CF18" s="81">
        <v>16998</v>
      </c>
      <c r="CG18" s="81">
        <f>CF18*3</f>
        <v>50994</v>
      </c>
      <c r="CH18" s="82">
        <v>418837.80200000003</v>
      </c>
      <c r="CI18" s="83">
        <v>14402</v>
      </c>
      <c r="CJ18" s="81">
        <f>CI18*3</f>
        <v>43206</v>
      </c>
      <c r="CK18" s="82">
        <v>355097.28950000001</v>
      </c>
      <c r="CL18" s="83">
        <v>11117</v>
      </c>
      <c r="CM18" s="81">
        <f>CL18*3</f>
        <v>33351</v>
      </c>
      <c r="CN18" s="82">
        <v>286154.23499999999</v>
      </c>
      <c r="CO18" s="84">
        <v>18878</v>
      </c>
      <c r="CP18" s="81">
        <f>CO18*3</f>
        <v>56634</v>
      </c>
      <c r="CQ18" s="82">
        <v>580196.68650000007</v>
      </c>
      <c r="CR18" s="84">
        <v>10427</v>
      </c>
      <c r="CS18" s="81">
        <f>CR18*3</f>
        <v>31281</v>
      </c>
      <c r="CT18" s="82">
        <v>296221.79149999999</v>
      </c>
      <c r="CU18" s="81">
        <v>0</v>
      </c>
      <c r="CV18" s="81">
        <f>CU18*3</f>
        <v>0</v>
      </c>
      <c r="CW18" s="82">
        <v>0</v>
      </c>
      <c r="CX18" s="83">
        <v>37952</v>
      </c>
      <c r="CY18" s="81">
        <f>CX18*3</f>
        <v>113856</v>
      </c>
      <c r="CZ18" s="82">
        <v>1329596.3199999998</v>
      </c>
      <c r="DA18" s="81">
        <v>15690</v>
      </c>
      <c r="DB18" s="81">
        <f>DA18*3</f>
        <v>47070</v>
      </c>
      <c r="DC18" s="82">
        <v>384340.88</v>
      </c>
      <c r="DD18" s="83">
        <v>13285</v>
      </c>
      <c r="DE18" s="81">
        <f>DD18*3</f>
        <v>39855</v>
      </c>
      <c r="DF18" s="82">
        <v>325459.26</v>
      </c>
      <c r="DG18" s="83">
        <v>12302</v>
      </c>
      <c r="DH18" s="81">
        <f>DG18*3</f>
        <v>36906</v>
      </c>
      <c r="DI18" s="82">
        <v>315490.5</v>
      </c>
      <c r="DJ18" s="84">
        <v>19739</v>
      </c>
      <c r="DK18" s="81">
        <f>DJ18*3</f>
        <v>59217</v>
      </c>
      <c r="DL18" s="82">
        <v>603580.89</v>
      </c>
      <c r="DM18" s="84">
        <v>11929</v>
      </c>
      <c r="DN18" s="81">
        <f>DM18*3</f>
        <v>35787</v>
      </c>
      <c r="DO18" s="82">
        <v>337455.25</v>
      </c>
      <c r="DP18" s="81">
        <v>0</v>
      </c>
      <c r="DQ18" s="81">
        <f>DP18*3</f>
        <v>0</v>
      </c>
      <c r="DR18" s="82">
        <v>0</v>
      </c>
      <c r="DS18" s="83">
        <v>37708</v>
      </c>
      <c r="DT18" s="81">
        <f>DS18*3</f>
        <v>113124</v>
      </c>
      <c r="DU18" s="82">
        <v>1323489.1200000001</v>
      </c>
      <c r="DV18" s="81">
        <v>13967</v>
      </c>
      <c r="DW18" s="81">
        <f>DV18*3</f>
        <v>41901</v>
      </c>
      <c r="DX18" s="82">
        <v>342701.6</v>
      </c>
      <c r="DY18" s="83">
        <v>12015</v>
      </c>
      <c r="DZ18" s="81">
        <f>DY18*3</f>
        <v>36045</v>
      </c>
      <c r="EA18" s="82">
        <v>294785.31</v>
      </c>
      <c r="EB18" s="83">
        <v>12061</v>
      </c>
      <c r="EC18" s="81">
        <f>EB18*3</f>
        <v>36183</v>
      </c>
      <c r="ED18" s="82">
        <v>309762.46999999997</v>
      </c>
      <c r="EE18" s="84">
        <v>18470</v>
      </c>
      <c r="EF18" s="81">
        <f>EE18*3</f>
        <v>55410</v>
      </c>
      <c r="EG18" s="82">
        <v>565711.72</v>
      </c>
      <c r="EH18" s="84">
        <v>13092</v>
      </c>
      <c r="EI18" s="81">
        <f>EH18*3</f>
        <v>39276</v>
      </c>
      <c r="EJ18" s="82">
        <v>371058.56</v>
      </c>
      <c r="EK18" s="81">
        <v>0</v>
      </c>
      <c r="EL18" s="81">
        <f>EK18*3</f>
        <v>0</v>
      </c>
      <c r="EM18" s="82">
        <v>0</v>
      </c>
      <c r="EN18" s="83">
        <v>35715</v>
      </c>
      <c r="EO18" s="81">
        <f>EN18*3</f>
        <v>107145</v>
      </c>
      <c r="EP18" s="82">
        <v>1253142.9378</v>
      </c>
      <c r="EQ18" s="81">
        <v>12615</v>
      </c>
      <c r="ER18" s="81">
        <f>EQ18*3</f>
        <v>37845</v>
      </c>
      <c r="ES18" s="82">
        <v>309391.89720000001</v>
      </c>
      <c r="ET18" s="83">
        <v>11124</v>
      </c>
      <c r="EU18" s="81">
        <f>ET18*3</f>
        <v>33372</v>
      </c>
      <c r="EV18" s="82">
        <v>272838.7977</v>
      </c>
      <c r="EW18" s="83">
        <v>11261</v>
      </c>
      <c r="EX18" s="81">
        <f>EW18*3</f>
        <v>33783</v>
      </c>
      <c r="EY18" s="82">
        <v>289163.58479999995</v>
      </c>
      <c r="EZ18" s="84">
        <v>17146</v>
      </c>
      <c r="FA18" s="81">
        <f>EZ18*3</f>
        <v>51438</v>
      </c>
      <c r="FB18" s="82">
        <v>525066.82889999996</v>
      </c>
      <c r="FC18" s="84">
        <v>12663</v>
      </c>
      <c r="FD18" s="81">
        <f>FC18*3</f>
        <v>37989</v>
      </c>
      <c r="FE18" s="82">
        <v>358799.45180000004</v>
      </c>
      <c r="FF18" s="85">
        <v>0</v>
      </c>
      <c r="FG18" s="85">
        <f>FF18*3</f>
        <v>0</v>
      </c>
      <c r="FH18" s="86">
        <v>0</v>
      </c>
      <c r="FI18" s="87">
        <v>39904</v>
      </c>
      <c r="FJ18" s="85">
        <f>FI18*3</f>
        <v>119712</v>
      </c>
      <c r="FK18" s="86">
        <v>1402356.7699999996</v>
      </c>
      <c r="FL18" s="85">
        <v>13193</v>
      </c>
      <c r="FM18" s="85">
        <f>FL18*3</f>
        <v>39579</v>
      </c>
      <c r="FN18" s="86">
        <v>324175.69999999995</v>
      </c>
      <c r="FO18" s="87">
        <v>11672</v>
      </c>
      <c r="FP18" s="85">
        <f>FO18*3</f>
        <v>35016</v>
      </c>
      <c r="FQ18" s="86">
        <v>286736.99</v>
      </c>
      <c r="FR18" s="87">
        <v>12399</v>
      </c>
      <c r="FS18" s="85">
        <f>FR18*3</f>
        <v>37197</v>
      </c>
      <c r="FT18" s="86">
        <v>318754.39999999997</v>
      </c>
      <c r="FU18" s="88">
        <v>18839</v>
      </c>
      <c r="FV18" s="85">
        <f>FU18*3</f>
        <v>56517</v>
      </c>
      <c r="FW18" s="86">
        <v>577739.9</v>
      </c>
      <c r="FX18" s="88">
        <v>14615</v>
      </c>
      <c r="FY18" s="85">
        <f>FX18*3</f>
        <v>43845</v>
      </c>
      <c r="FZ18" s="86">
        <v>414749.79</v>
      </c>
      <c r="GA18" s="85">
        <v>0</v>
      </c>
      <c r="GB18" s="85">
        <f>GA18*3</f>
        <v>0</v>
      </c>
      <c r="GC18" s="86">
        <v>0</v>
      </c>
      <c r="GD18" s="87">
        <v>36135</v>
      </c>
      <c r="GE18" s="85">
        <f>GD18*3</f>
        <v>108405</v>
      </c>
      <c r="GF18" s="86">
        <v>1269771.538299999</v>
      </c>
      <c r="GG18" s="85">
        <v>12021</v>
      </c>
      <c r="GH18" s="85">
        <f>GG18*3</f>
        <v>36063</v>
      </c>
      <c r="GI18" s="86">
        <v>295375.35919999995</v>
      </c>
      <c r="GJ18" s="87">
        <v>10977</v>
      </c>
      <c r="GK18" s="85">
        <f>GJ18*3</f>
        <v>32931</v>
      </c>
      <c r="GL18" s="86">
        <v>269656.90439999901</v>
      </c>
      <c r="GM18" s="87">
        <v>11136</v>
      </c>
      <c r="GN18" s="85">
        <f>GM18*3</f>
        <v>33408</v>
      </c>
      <c r="GO18" s="86">
        <v>286231.23899999901</v>
      </c>
      <c r="GP18" s="88">
        <v>16754</v>
      </c>
      <c r="GQ18" s="85">
        <f>GP18*3</f>
        <v>50262</v>
      </c>
      <c r="GR18" s="86">
        <v>513711.651599998</v>
      </c>
      <c r="GS18" s="88">
        <v>14009</v>
      </c>
      <c r="GT18" s="85">
        <f>GS18*3</f>
        <v>42027</v>
      </c>
      <c r="GU18" s="86">
        <v>397496.18039999902</v>
      </c>
      <c r="GV18" s="85">
        <v>0</v>
      </c>
      <c r="GW18" s="85">
        <f>GV18*3</f>
        <v>0</v>
      </c>
      <c r="GX18" s="86">
        <v>0</v>
      </c>
      <c r="GY18" s="87">
        <v>31794</v>
      </c>
      <c r="GZ18" s="85">
        <f>GY18*3</f>
        <v>95382</v>
      </c>
      <c r="HA18" s="86">
        <v>1117378.52</v>
      </c>
      <c r="HB18" s="85">
        <v>10797</v>
      </c>
      <c r="HC18" s="85">
        <f>HB18*3</f>
        <v>32391</v>
      </c>
      <c r="HD18" s="86">
        <v>265211</v>
      </c>
      <c r="HE18" s="87">
        <v>9146</v>
      </c>
      <c r="HF18" s="85">
        <f>HE18*3</f>
        <v>27438</v>
      </c>
      <c r="HG18" s="86">
        <v>224636.63</v>
      </c>
      <c r="HH18" s="87">
        <v>9965</v>
      </c>
      <c r="HI18" s="85">
        <f>HH18*3</f>
        <v>29895</v>
      </c>
      <c r="HJ18" s="86">
        <v>256131.65000000002</v>
      </c>
      <c r="HK18" s="88">
        <v>14510</v>
      </c>
      <c r="HL18" s="85">
        <f>HK18*3</f>
        <v>43530</v>
      </c>
      <c r="HM18" s="86">
        <v>444938.19</v>
      </c>
      <c r="HN18" s="88">
        <v>11560</v>
      </c>
      <c r="HO18" s="85">
        <f>HN18*3</f>
        <v>34680</v>
      </c>
      <c r="HP18" s="86">
        <v>328002.62</v>
      </c>
      <c r="HQ18" s="89">
        <f t="shared" si="0"/>
        <v>45492</v>
      </c>
      <c r="HR18" s="90">
        <f>HQ18*3</f>
        <v>136476</v>
      </c>
      <c r="HS18" s="90">
        <f t="shared" si="1"/>
        <v>1593980.22</v>
      </c>
      <c r="HT18" s="90">
        <f t="shared" si="2"/>
        <v>289689</v>
      </c>
      <c r="HU18" s="90">
        <f>HT18*3</f>
        <v>869067</v>
      </c>
      <c r="HV18" s="90">
        <f t="shared" si="3"/>
        <v>10199153.573099997</v>
      </c>
      <c r="HW18" s="90">
        <f t="shared" si="4"/>
        <v>135405</v>
      </c>
      <c r="HX18" s="90">
        <f>HW18*3</f>
        <v>406215</v>
      </c>
      <c r="HY18" s="90">
        <f t="shared" si="5"/>
        <v>3333105.3383999998</v>
      </c>
      <c r="HZ18" s="90">
        <f t="shared" si="6"/>
        <v>83295</v>
      </c>
      <c r="IA18" s="90">
        <f>HZ18*3</f>
        <v>249885</v>
      </c>
      <c r="IB18" s="90">
        <f t="shared" si="7"/>
        <v>2052977.1915999991</v>
      </c>
      <c r="IC18" s="90">
        <f t="shared" si="7"/>
        <v>79389</v>
      </c>
      <c r="ID18" s="90">
        <f>IC18*3</f>
        <v>238167</v>
      </c>
      <c r="IE18" s="90">
        <f t="shared" si="8"/>
        <v>2045525.3787999987</v>
      </c>
      <c r="IF18" s="90">
        <f t="shared" si="8"/>
        <v>122237</v>
      </c>
      <c r="IG18" s="90">
        <f>IF18*3</f>
        <v>366711</v>
      </c>
      <c r="IH18" s="90">
        <f t="shared" si="9"/>
        <v>3757117.8169999979</v>
      </c>
      <c r="II18" s="90">
        <f t="shared" si="9"/>
        <v>87003</v>
      </c>
      <c r="IJ18" s="90">
        <f>II18*3</f>
        <v>261009</v>
      </c>
      <c r="IK18" s="90">
        <f t="shared" si="10"/>
        <v>2475049.6436999994</v>
      </c>
    </row>
    <row r="19" spans="1:245" ht="14.5" x14ac:dyDescent="0.35">
      <c r="A19" s="91">
        <v>5</v>
      </c>
      <c r="B19" s="93" t="s">
        <v>32</v>
      </c>
      <c r="C19" s="77">
        <v>239</v>
      </c>
      <c r="D19" s="77">
        <f>C19*2</f>
        <v>478</v>
      </c>
      <c r="E19" s="78">
        <v>5576.34</v>
      </c>
      <c r="F19" s="79">
        <v>289</v>
      </c>
      <c r="G19" s="77">
        <f>F19*2</f>
        <v>578</v>
      </c>
      <c r="H19" s="78">
        <v>4767.5200000000004</v>
      </c>
      <c r="I19" s="77">
        <v>233</v>
      </c>
      <c r="J19" s="77">
        <f>I19*2</f>
        <v>466</v>
      </c>
      <c r="K19" s="78">
        <v>5525.42</v>
      </c>
      <c r="L19" s="80">
        <v>329</v>
      </c>
      <c r="M19" s="77">
        <f>L19*2</f>
        <v>658</v>
      </c>
      <c r="N19" s="78">
        <v>5597.74</v>
      </c>
      <c r="O19" s="81">
        <v>273</v>
      </c>
      <c r="P19" s="81">
        <f>O19*2</f>
        <v>546</v>
      </c>
      <c r="Q19" s="82">
        <v>6525.05</v>
      </c>
      <c r="R19" s="83">
        <v>21</v>
      </c>
      <c r="S19" s="81">
        <f>R19*2</f>
        <v>42</v>
      </c>
      <c r="T19" s="82">
        <v>511.68</v>
      </c>
      <c r="U19" s="81">
        <v>206</v>
      </c>
      <c r="V19" s="81">
        <f>U19*2</f>
        <v>412</v>
      </c>
      <c r="W19" s="82">
        <v>3509.6600000000008</v>
      </c>
      <c r="X19" s="83">
        <v>5</v>
      </c>
      <c r="Y19" s="81">
        <f>X19*2</f>
        <v>10</v>
      </c>
      <c r="Z19" s="82">
        <v>86</v>
      </c>
      <c r="AA19" s="83">
        <v>15</v>
      </c>
      <c r="AB19" s="81">
        <f>AA19*2</f>
        <v>30</v>
      </c>
      <c r="AC19" s="82">
        <v>266.39999999999998</v>
      </c>
      <c r="AD19" s="84">
        <v>10</v>
      </c>
      <c r="AE19" s="81">
        <f>AD19*2</f>
        <v>20</v>
      </c>
      <c r="AF19" s="82">
        <v>211.85999999999999</v>
      </c>
      <c r="AG19" s="84">
        <v>11</v>
      </c>
      <c r="AH19" s="81">
        <f>AG19*2</f>
        <v>22</v>
      </c>
      <c r="AI19" s="82">
        <v>215.82</v>
      </c>
      <c r="AJ19" s="81">
        <v>0</v>
      </c>
      <c r="AK19" s="81">
        <f>AJ19*2</f>
        <v>0</v>
      </c>
      <c r="AL19" s="82">
        <v>0</v>
      </c>
      <c r="AM19" s="83">
        <v>530</v>
      </c>
      <c r="AN19" s="81">
        <f>AM19*2</f>
        <v>1060</v>
      </c>
      <c r="AO19" s="82">
        <v>12876.869999999999</v>
      </c>
      <c r="AP19" s="81">
        <v>195</v>
      </c>
      <c r="AQ19" s="81">
        <f>AP19*2</f>
        <v>390</v>
      </c>
      <c r="AR19" s="82">
        <v>3320.46</v>
      </c>
      <c r="AS19" s="83">
        <v>175</v>
      </c>
      <c r="AT19" s="81">
        <f>AS19*2</f>
        <v>350</v>
      </c>
      <c r="AU19" s="82">
        <v>2979.04</v>
      </c>
      <c r="AV19" s="83">
        <v>410</v>
      </c>
      <c r="AW19" s="81">
        <f>AV19*2</f>
        <v>820</v>
      </c>
      <c r="AX19" s="82">
        <v>7298.1</v>
      </c>
      <c r="AY19" s="84">
        <v>229</v>
      </c>
      <c r="AZ19" s="81">
        <f>AY19*2</f>
        <v>458</v>
      </c>
      <c r="BA19" s="82">
        <v>4826.7699999999995</v>
      </c>
      <c r="BB19" s="84">
        <v>205</v>
      </c>
      <c r="BC19" s="81">
        <f>BB19*2</f>
        <v>410</v>
      </c>
      <c r="BD19" s="82">
        <v>4003.56</v>
      </c>
      <c r="BE19" s="81">
        <v>0</v>
      </c>
      <c r="BF19" s="81">
        <f>BE19*2</f>
        <v>0</v>
      </c>
      <c r="BG19" s="82">
        <v>0</v>
      </c>
      <c r="BH19" s="83">
        <v>5</v>
      </c>
      <c r="BI19" s="81">
        <f>BH19*2</f>
        <v>10</v>
      </c>
      <c r="BJ19" s="82">
        <v>121.77000000000001</v>
      </c>
      <c r="BK19" s="81">
        <v>0</v>
      </c>
      <c r="BL19" s="81">
        <f>BK19*2</f>
        <v>0</v>
      </c>
      <c r="BM19" s="82">
        <v>0</v>
      </c>
      <c r="BN19" s="83">
        <v>3</v>
      </c>
      <c r="BO19" s="81">
        <f>BN19*2</f>
        <v>6</v>
      </c>
      <c r="BP19" s="82">
        <v>85.139999999999986</v>
      </c>
      <c r="BQ19" s="83">
        <v>0</v>
      </c>
      <c r="BR19" s="81">
        <f>BQ19*2</f>
        <v>0</v>
      </c>
      <c r="BS19" s="82">
        <v>0</v>
      </c>
      <c r="BT19" s="84">
        <v>0</v>
      </c>
      <c r="BU19" s="81">
        <f>BT19*2</f>
        <v>0</v>
      </c>
      <c r="BV19" s="82">
        <v>0</v>
      </c>
      <c r="BW19" s="84">
        <v>0</v>
      </c>
      <c r="BX19" s="81">
        <f>BW19*2</f>
        <v>0</v>
      </c>
      <c r="BY19" s="82">
        <v>0</v>
      </c>
      <c r="BZ19" s="81">
        <v>0</v>
      </c>
      <c r="CA19" s="81">
        <f>BZ19*2</f>
        <v>0</v>
      </c>
      <c r="CB19" s="82">
        <v>0</v>
      </c>
      <c r="CC19" s="83">
        <v>732</v>
      </c>
      <c r="CD19" s="81">
        <f>CC19*2</f>
        <v>1464</v>
      </c>
      <c r="CE19" s="82">
        <v>17249.52</v>
      </c>
      <c r="CF19" s="81">
        <v>218</v>
      </c>
      <c r="CG19" s="81">
        <f>CF19*2</f>
        <v>436</v>
      </c>
      <c r="CH19" s="82">
        <v>3584.4799999999996</v>
      </c>
      <c r="CI19" s="83">
        <v>159</v>
      </c>
      <c r="CJ19" s="81">
        <f>CI19*2</f>
        <v>318</v>
      </c>
      <c r="CK19" s="82">
        <v>2617.84</v>
      </c>
      <c r="CL19" s="83">
        <v>370</v>
      </c>
      <c r="CM19" s="81">
        <f>CL19*2</f>
        <v>740</v>
      </c>
      <c r="CN19" s="82">
        <v>6363.4500000000007</v>
      </c>
      <c r="CO19" s="84">
        <v>281</v>
      </c>
      <c r="CP19" s="81">
        <f>CO19*2</f>
        <v>562</v>
      </c>
      <c r="CQ19" s="82">
        <v>5757.67</v>
      </c>
      <c r="CR19" s="84">
        <v>183</v>
      </c>
      <c r="CS19" s="81">
        <f>CR19*2</f>
        <v>366</v>
      </c>
      <c r="CT19" s="82">
        <v>3469.9499999999994</v>
      </c>
      <c r="CU19" s="81">
        <v>0</v>
      </c>
      <c r="CV19" s="81">
        <f>CU19*2</f>
        <v>0</v>
      </c>
      <c r="CW19" s="82">
        <v>0</v>
      </c>
      <c r="CX19" s="83">
        <v>716</v>
      </c>
      <c r="CY19" s="81">
        <f>CX19*2</f>
        <v>1432</v>
      </c>
      <c r="CZ19" s="82">
        <v>16705.900000000001</v>
      </c>
      <c r="DA19" s="81">
        <v>182</v>
      </c>
      <c r="DB19" s="81">
        <f>DA19*2</f>
        <v>364</v>
      </c>
      <c r="DC19" s="82">
        <v>2972.16</v>
      </c>
      <c r="DD19" s="83">
        <v>149</v>
      </c>
      <c r="DE19" s="81">
        <f>DD19*2</f>
        <v>298</v>
      </c>
      <c r="DF19" s="82">
        <v>2433.8000000000002</v>
      </c>
      <c r="DG19" s="83">
        <v>447</v>
      </c>
      <c r="DH19" s="81">
        <f>DG19*2</f>
        <v>894</v>
      </c>
      <c r="DI19" s="82">
        <v>7624.8</v>
      </c>
      <c r="DJ19" s="84">
        <v>275</v>
      </c>
      <c r="DK19" s="81">
        <f>DJ19*2</f>
        <v>550</v>
      </c>
      <c r="DL19" s="82">
        <v>5570.96</v>
      </c>
      <c r="DM19" s="84">
        <v>212</v>
      </c>
      <c r="DN19" s="81">
        <f>DM19*2</f>
        <v>424</v>
      </c>
      <c r="DO19" s="82">
        <v>3986.7300000000005</v>
      </c>
      <c r="DP19" s="81">
        <v>0</v>
      </c>
      <c r="DQ19" s="81">
        <f>DP19*2</f>
        <v>0</v>
      </c>
      <c r="DR19" s="82">
        <v>0</v>
      </c>
      <c r="DS19" s="83">
        <v>714</v>
      </c>
      <c r="DT19" s="81">
        <f>DS19*2</f>
        <v>1428</v>
      </c>
      <c r="DU19" s="82">
        <v>16753.04</v>
      </c>
      <c r="DV19" s="81">
        <v>298</v>
      </c>
      <c r="DW19" s="81">
        <f>DV19*2</f>
        <v>596</v>
      </c>
      <c r="DX19" s="82">
        <v>4892.88</v>
      </c>
      <c r="DY19" s="83">
        <v>181</v>
      </c>
      <c r="DZ19" s="81">
        <f>DY19*2</f>
        <v>362</v>
      </c>
      <c r="EA19" s="82">
        <v>2973.16</v>
      </c>
      <c r="EB19" s="83">
        <v>433</v>
      </c>
      <c r="EC19" s="81">
        <f>EB19*2</f>
        <v>866</v>
      </c>
      <c r="ED19" s="82">
        <v>7443.84</v>
      </c>
      <c r="EE19" s="84">
        <v>317</v>
      </c>
      <c r="EF19" s="81">
        <f>EE19*2</f>
        <v>634</v>
      </c>
      <c r="EG19" s="82">
        <v>6466.16</v>
      </c>
      <c r="EH19" s="84">
        <v>197</v>
      </c>
      <c r="EI19" s="81">
        <f>EH19*2</f>
        <v>394</v>
      </c>
      <c r="EJ19" s="82">
        <v>3717.62</v>
      </c>
      <c r="EK19" s="81">
        <v>0</v>
      </c>
      <c r="EL19" s="81">
        <f>EK19*2</f>
        <v>0</v>
      </c>
      <c r="EM19" s="82">
        <v>0</v>
      </c>
      <c r="EN19" s="83">
        <v>743</v>
      </c>
      <c r="EO19" s="81">
        <f>EN19*2</f>
        <v>1486</v>
      </c>
      <c r="EP19" s="82">
        <v>17432.85888</v>
      </c>
      <c r="EQ19" s="81">
        <v>243</v>
      </c>
      <c r="ER19" s="81">
        <f>EQ19*2</f>
        <v>486</v>
      </c>
      <c r="ES19" s="82">
        <v>3987.1664000000001</v>
      </c>
      <c r="ET19" s="83">
        <v>212</v>
      </c>
      <c r="EU19" s="81">
        <f>ET19*2</f>
        <v>424</v>
      </c>
      <c r="EV19" s="82">
        <v>3481.9611199999999</v>
      </c>
      <c r="EW19" s="83">
        <v>413</v>
      </c>
      <c r="EX19" s="81">
        <f>EW19*2</f>
        <v>826</v>
      </c>
      <c r="EY19" s="82">
        <v>7082.37</v>
      </c>
      <c r="EZ19" s="84">
        <v>337</v>
      </c>
      <c r="FA19" s="81">
        <f>EZ19*2</f>
        <v>674</v>
      </c>
      <c r="FB19" s="82">
        <v>6870.2388799999999</v>
      </c>
      <c r="FC19" s="84">
        <v>231</v>
      </c>
      <c r="FD19" s="81">
        <f>FC19*2</f>
        <v>462</v>
      </c>
      <c r="FE19" s="82">
        <v>4350.8757599999999</v>
      </c>
      <c r="FF19" s="85">
        <v>0</v>
      </c>
      <c r="FG19" s="85">
        <f>FF19*2</f>
        <v>0</v>
      </c>
      <c r="FH19" s="86">
        <v>0</v>
      </c>
      <c r="FI19" s="87">
        <v>793</v>
      </c>
      <c r="FJ19" s="85">
        <f>FI19*2</f>
        <v>1586</v>
      </c>
      <c r="FK19" s="86">
        <v>18668.11</v>
      </c>
      <c r="FL19" s="85">
        <v>277</v>
      </c>
      <c r="FM19" s="85">
        <f>FL19*2</f>
        <v>554</v>
      </c>
      <c r="FN19" s="86">
        <v>4556.630000000001</v>
      </c>
      <c r="FO19" s="87">
        <v>196</v>
      </c>
      <c r="FP19" s="85">
        <f>FO19*2</f>
        <v>392</v>
      </c>
      <c r="FQ19" s="86">
        <v>3223</v>
      </c>
      <c r="FR19" s="87">
        <v>433</v>
      </c>
      <c r="FS19" s="85">
        <f>FR19*2</f>
        <v>866</v>
      </c>
      <c r="FT19" s="86">
        <v>7451.2900000000009</v>
      </c>
      <c r="FU19" s="88">
        <v>302</v>
      </c>
      <c r="FV19" s="85">
        <f>FU19*2</f>
        <v>604</v>
      </c>
      <c r="FW19" s="86">
        <v>6172.5300000000007</v>
      </c>
      <c r="FX19" s="88">
        <v>278</v>
      </c>
      <c r="FY19" s="85">
        <f>FX19*2</f>
        <v>556</v>
      </c>
      <c r="FZ19" s="86">
        <v>5252.6100000000006</v>
      </c>
      <c r="GA19" s="85">
        <v>0</v>
      </c>
      <c r="GB19" s="85">
        <f>GA19*2</f>
        <v>0</v>
      </c>
      <c r="GC19" s="86">
        <v>0</v>
      </c>
      <c r="GD19" s="87">
        <v>660</v>
      </c>
      <c r="GE19" s="85">
        <f>GD19*2</f>
        <v>1320</v>
      </c>
      <c r="GF19" s="86">
        <v>15516.6468</v>
      </c>
      <c r="GG19" s="85">
        <v>239</v>
      </c>
      <c r="GH19" s="85">
        <f>GG19*2</f>
        <v>478</v>
      </c>
      <c r="GI19" s="86">
        <v>3937.90559999999</v>
      </c>
      <c r="GJ19" s="87">
        <v>213</v>
      </c>
      <c r="GK19" s="85">
        <f>GJ19*2</f>
        <v>426</v>
      </c>
      <c r="GL19" s="86">
        <v>3505.9448000000002</v>
      </c>
      <c r="GM19" s="87">
        <v>506</v>
      </c>
      <c r="GN19" s="85">
        <f>GM19*2</f>
        <v>1012</v>
      </c>
      <c r="GO19" s="86">
        <v>8716.5539999999892</v>
      </c>
      <c r="GP19" s="88">
        <v>234</v>
      </c>
      <c r="GQ19" s="85">
        <f>GP19*2</f>
        <v>468</v>
      </c>
      <c r="GR19" s="86">
        <v>4789.7693999999801</v>
      </c>
      <c r="GS19" s="88">
        <v>270</v>
      </c>
      <c r="GT19" s="85">
        <f>GS19*2</f>
        <v>540</v>
      </c>
      <c r="GU19" s="86">
        <v>5091.9659999999903</v>
      </c>
      <c r="GV19" s="85">
        <v>0</v>
      </c>
      <c r="GW19" s="85">
        <f>GV19*2</f>
        <v>0</v>
      </c>
      <c r="GX19" s="86">
        <v>0</v>
      </c>
      <c r="GY19" s="87">
        <v>766</v>
      </c>
      <c r="GZ19" s="85">
        <f>GY19*2</f>
        <v>1532</v>
      </c>
      <c r="HA19" s="86">
        <v>18020.580000000002</v>
      </c>
      <c r="HB19" s="85">
        <v>229</v>
      </c>
      <c r="HC19" s="85">
        <f>HB19*2</f>
        <v>458</v>
      </c>
      <c r="HD19" s="86">
        <v>3768.12</v>
      </c>
      <c r="HE19" s="87">
        <v>159</v>
      </c>
      <c r="HF19" s="85">
        <f>HE19*2</f>
        <v>318</v>
      </c>
      <c r="HG19" s="86">
        <v>2616.4300000000003</v>
      </c>
      <c r="HH19" s="87">
        <v>450</v>
      </c>
      <c r="HI19" s="85">
        <f>HH19*2</f>
        <v>900</v>
      </c>
      <c r="HJ19" s="86">
        <v>7744.75</v>
      </c>
      <c r="HK19" s="88">
        <v>264</v>
      </c>
      <c r="HL19" s="85">
        <f>HK19*2</f>
        <v>528</v>
      </c>
      <c r="HM19" s="86">
        <v>5399.76</v>
      </c>
      <c r="HN19" s="88">
        <v>308</v>
      </c>
      <c r="HO19" s="85">
        <f>HN19*2</f>
        <v>616</v>
      </c>
      <c r="HP19" s="86">
        <v>5823.34</v>
      </c>
      <c r="HQ19" s="89">
        <f t="shared" si="0"/>
        <v>745</v>
      </c>
      <c r="HR19" s="90">
        <f>HQ19*2</f>
        <v>1490</v>
      </c>
      <c r="HS19" s="90">
        <f t="shared" si="1"/>
        <v>17626.810000000001</v>
      </c>
      <c r="HT19" s="90">
        <f t="shared" si="2"/>
        <v>5680</v>
      </c>
      <c r="HU19" s="90">
        <f>HT19*2</f>
        <v>11360</v>
      </c>
      <c r="HV19" s="90">
        <f t="shared" si="3"/>
        <v>133856.97568000003</v>
      </c>
      <c r="HW19" s="90">
        <f t="shared" si="4"/>
        <v>2428</v>
      </c>
      <c r="HX19" s="90">
        <f>HW19*2</f>
        <v>4856</v>
      </c>
      <c r="HY19" s="90">
        <f t="shared" si="5"/>
        <v>40338.091999999997</v>
      </c>
      <c r="HZ19" s="90">
        <f t="shared" si="6"/>
        <v>1256</v>
      </c>
      <c r="IA19" s="90">
        <f>HZ19*2</f>
        <v>2512</v>
      </c>
      <c r="IB19" s="90">
        <f t="shared" si="7"/>
        <v>20779.315920000001</v>
      </c>
      <c r="IC19" s="90">
        <f t="shared" si="7"/>
        <v>3044</v>
      </c>
      <c r="ID19" s="90">
        <f>IC19*2</f>
        <v>6088</v>
      </c>
      <c r="IE19" s="90">
        <f t="shared" si="8"/>
        <v>52540.263999999988</v>
      </c>
      <c r="IF19" s="90">
        <f t="shared" si="8"/>
        <v>1947</v>
      </c>
      <c r="IG19" s="90">
        <f>IF19*2</f>
        <v>3894</v>
      </c>
      <c r="IH19" s="90">
        <f t="shared" si="9"/>
        <v>39893.18827999998</v>
      </c>
      <c r="II19" s="90">
        <f t="shared" si="9"/>
        <v>1617</v>
      </c>
      <c r="IJ19" s="90">
        <f>II19*2</f>
        <v>3234</v>
      </c>
      <c r="IK19" s="90">
        <f t="shared" si="10"/>
        <v>30659.861759999989</v>
      </c>
    </row>
    <row r="20" spans="1:245" ht="14.5" x14ac:dyDescent="0.35">
      <c r="A20" s="91">
        <v>6</v>
      </c>
      <c r="B20" s="93" t="s">
        <v>33</v>
      </c>
      <c r="C20" s="77">
        <v>7779</v>
      </c>
      <c r="D20" s="77">
        <f>C20*4</f>
        <v>31116</v>
      </c>
      <c r="E20" s="78">
        <v>354724.72</v>
      </c>
      <c r="F20" s="79">
        <v>8671</v>
      </c>
      <c r="G20" s="77">
        <f>F20*4</f>
        <v>34684</v>
      </c>
      <c r="H20" s="78">
        <v>277379.36</v>
      </c>
      <c r="I20" s="77">
        <v>7838</v>
      </c>
      <c r="J20" s="77">
        <f>I20*4</f>
        <v>31352</v>
      </c>
      <c r="K20" s="78">
        <v>369061.5</v>
      </c>
      <c r="L20" s="80">
        <v>8659</v>
      </c>
      <c r="M20" s="77">
        <f>L20*4</f>
        <v>34636</v>
      </c>
      <c r="N20" s="78">
        <v>286118.56</v>
      </c>
      <c r="O20" s="81">
        <v>7991</v>
      </c>
      <c r="P20" s="81">
        <f>O20*4</f>
        <v>31964</v>
      </c>
      <c r="Q20" s="82">
        <v>376003.62</v>
      </c>
      <c r="R20" s="83">
        <v>309</v>
      </c>
      <c r="S20" s="81">
        <f>R20*4</f>
        <v>1236</v>
      </c>
      <c r="T20" s="82">
        <v>14696.04</v>
      </c>
      <c r="U20" s="81">
        <v>7408</v>
      </c>
      <c r="V20" s="81">
        <f>U20*4</f>
        <v>29632</v>
      </c>
      <c r="W20" s="82">
        <v>244993.36</v>
      </c>
      <c r="X20" s="83">
        <v>254</v>
      </c>
      <c r="Y20" s="81">
        <f>X20*4</f>
        <v>1016</v>
      </c>
      <c r="Z20" s="82">
        <v>8441.7599999999984</v>
      </c>
      <c r="AA20" s="83">
        <v>109</v>
      </c>
      <c r="AB20" s="81">
        <f>AA20*4</f>
        <v>436</v>
      </c>
      <c r="AC20" s="82">
        <v>3796.2</v>
      </c>
      <c r="AD20" s="84">
        <v>202</v>
      </c>
      <c r="AE20" s="81">
        <f>AD20*4</f>
        <v>808</v>
      </c>
      <c r="AF20" s="82">
        <v>8375.9599999999991</v>
      </c>
      <c r="AG20" s="84">
        <v>111</v>
      </c>
      <c r="AH20" s="81">
        <f>AG20*4</f>
        <v>444</v>
      </c>
      <c r="AI20" s="82">
        <v>4245.12</v>
      </c>
      <c r="AJ20" s="81">
        <v>0</v>
      </c>
      <c r="AK20" s="81">
        <f>AJ20*4</f>
        <v>0</v>
      </c>
      <c r="AL20" s="82">
        <v>0</v>
      </c>
      <c r="AM20" s="83">
        <v>17796</v>
      </c>
      <c r="AN20" s="81">
        <f>AM20*4</f>
        <v>71184</v>
      </c>
      <c r="AO20" s="82">
        <v>854348.15999999992</v>
      </c>
      <c r="AP20" s="81">
        <v>7842</v>
      </c>
      <c r="AQ20" s="81">
        <f>AP20*4</f>
        <v>31368</v>
      </c>
      <c r="AR20" s="82">
        <v>263201.28000000003</v>
      </c>
      <c r="AS20" s="83">
        <v>7767</v>
      </c>
      <c r="AT20" s="81">
        <f>AS20*4</f>
        <v>31068</v>
      </c>
      <c r="AU20" s="82">
        <v>261128.68</v>
      </c>
      <c r="AV20" s="83">
        <v>6013</v>
      </c>
      <c r="AW20" s="81">
        <f>AV20*4</f>
        <v>24052</v>
      </c>
      <c r="AX20" s="82">
        <v>210958.2</v>
      </c>
      <c r="AY20" s="84">
        <v>9261</v>
      </c>
      <c r="AZ20" s="81">
        <f>AY20*4</f>
        <v>37044</v>
      </c>
      <c r="BA20" s="82">
        <v>387426.2</v>
      </c>
      <c r="BB20" s="84">
        <v>8587</v>
      </c>
      <c r="BC20" s="81">
        <f>BB20*4</f>
        <v>34348</v>
      </c>
      <c r="BD20" s="82">
        <v>332038.08</v>
      </c>
      <c r="BE20" s="81">
        <v>0</v>
      </c>
      <c r="BF20" s="81">
        <f>BE20*4</f>
        <v>0</v>
      </c>
      <c r="BG20" s="82">
        <v>0</v>
      </c>
      <c r="BH20" s="83">
        <v>62</v>
      </c>
      <c r="BI20" s="81">
        <f>BH20*4</f>
        <v>248</v>
      </c>
      <c r="BJ20" s="82">
        <v>2988.9</v>
      </c>
      <c r="BK20" s="81">
        <v>27</v>
      </c>
      <c r="BL20" s="81">
        <f>BK20*4</f>
        <v>108</v>
      </c>
      <c r="BM20" s="82">
        <v>906.43999999999994</v>
      </c>
      <c r="BN20" s="83">
        <v>69</v>
      </c>
      <c r="BO20" s="81">
        <f>BN20*4</f>
        <v>276</v>
      </c>
      <c r="BP20" s="82">
        <v>2433.8000000000002</v>
      </c>
      <c r="BQ20" s="83">
        <v>2</v>
      </c>
      <c r="BR20" s="81">
        <f>BQ20*4</f>
        <v>8</v>
      </c>
      <c r="BS20" s="82">
        <v>72</v>
      </c>
      <c r="BT20" s="84">
        <v>0</v>
      </c>
      <c r="BU20" s="81">
        <f>BT20*4</f>
        <v>0</v>
      </c>
      <c r="BV20" s="82">
        <v>0</v>
      </c>
      <c r="BW20" s="84">
        <v>0</v>
      </c>
      <c r="BX20" s="81">
        <f>BW20*4</f>
        <v>0</v>
      </c>
      <c r="BY20" s="82">
        <v>0</v>
      </c>
      <c r="BZ20" s="81">
        <v>0</v>
      </c>
      <c r="CA20" s="81">
        <f>BZ20*4</f>
        <v>0</v>
      </c>
      <c r="CB20" s="82">
        <v>0</v>
      </c>
      <c r="CC20" s="83">
        <v>16543</v>
      </c>
      <c r="CD20" s="81">
        <f>CC20*4</f>
        <v>66172</v>
      </c>
      <c r="CE20" s="82">
        <v>778021.24800000014</v>
      </c>
      <c r="CF20" s="81">
        <v>10961</v>
      </c>
      <c r="CG20" s="81">
        <f>CF20*4</f>
        <v>43844</v>
      </c>
      <c r="CH20" s="82">
        <v>360779.28799999994</v>
      </c>
      <c r="CI20" s="83">
        <v>9820</v>
      </c>
      <c r="CJ20" s="81">
        <f>CI20*4</f>
        <v>39280</v>
      </c>
      <c r="CK20" s="82">
        <v>323580.93400000001</v>
      </c>
      <c r="CL20" s="83">
        <v>5497</v>
      </c>
      <c r="CM20" s="81">
        <f>CL20*4</f>
        <v>21988</v>
      </c>
      <c r="CN20" s="82">
        <v>189092.61</v>
      </c>
      <c r="CO20" s="84">
        <v>10485</v>
      </c>
      <c r="CP20" s="81">
        <f>CO20*4</f>
        <v>41940</v>
      </c>
      <c r="CQ20" s="82">
        <v>429419.299</v>
      </c>
      <c r="CR20" s="84">
        <v>6290</v>
      </c>
      <c r="CS20" s="81">
        <f>CR20*4</f>
        <v>25160</v>
      </c>
      <c r="CT20" s="82">
        <v>237922.14999999997</v>
      </c>
      <c r="CU20" s="81">
        <v>0</v>
      </c>
      <c r="CV20" s="81">
        <f>CU20*4</f>
        <v>0</v>
      </c>
      <c r="CW20" s="82">
        <v>0</v>
      </c>
      <c r="CX20" s="83">
        <v>19549</v>
      </c>
      <c r="CY20" s="81">
        <f>CX20*4</f>
        <v>78196</v>
      </c>
      <c r="CZ20" s="82">
        <v>912482.88</v>
      </c>
      <c r="DA20" s="81">
        <v>10207</v>
      </c>
      <c r="DB20" s="81">
        <f>DA20*4</f>
        <v>40828</v>
      </c>
      <c r="DC20" s="82">
        <v>333280.96000000002</v>
      </c>
      <c r="DD20" s="83">
        <v>9014</v>
      </c>
      <c r="DE20" s="81">
        <f>DD20*4</f>
        <v>36056</v>
      </c>
      <c r="DF20" s="82">
        <v>294350.48</v>
      </c>
      <c r="DG20" s="83">
        <v>6223</v>
      </c>
      <c r="DH20" s="81">
        <f>DG20*4</f>
        <v>24892</v>
      </c>
      <c r="DI20" s="82">
        <v>212749.2</v>
      </c>
      <c r="DJ20" s="84">
        <v>11253</v>
      </c>
      <c r="DK20" s="81">
        <f>DJ20*4</f>
        <v>45012</v>
      </c>
      <c r="DL20" s="82">
        <v>456931.06</v>
      </c>
      <c r="DM20" s="84">
        <v>7051</v>
      </c>
      <c r="DN20" s="81">
        <f>DM20*4</f>
        <v>28204</v>
      </c>
      <c r="DO20" s="82">
        <v>265111.92</v>
      </c>
      <c r="DP20" s="81">
        <v>0</v>
      </c>
      <c r="DQ20" s="81">
        <f>DP20*4</f>
        <v>0</v>
      </c>
      <c r="DR20" s="82">
        <v>0</v>
      </c>
      <c r="DS20" s="83">
        <v>20123</v>
      </c>
      <c r="DT20" s="81">
        <f>DS20*4</f>
        <v>80492</v>
      </c>
      <c r="DU20" s="82">
        <v>941057.65</v>
      </c>
      <c r="DV20" s="81">
        <v>9020</v>
      </c>
      <c r="DW20" s="81">
        <f>DV20*4</f>
        <v>36080</v>
      </c>
      <c r="DX20" s="82">
        <v>294879.90000000002</v>
      </c>
      <c r="DY20" s="83">
        <v>8331</v>
      </c>
      <c r="DZ20" s="81">
        <f>DY20*4</f>
        <v>33324</v>
      </c>
      <c r="EA20" s="82">
        <v>272258.27</v>
      </c>
      <c r="EB20" s="83">
        <v>5942</v>
      </c>
      <c r="EC20" s="81">
        <f>EB20*4</f>
        <v>23768</v>
      </c>
      <c r="ED20" s="82">
        <v>203243.77000000002</v>
      </c>
      <c r="EE20" s="84">
        <v>11001</v>
      </c>
      <c r="EF20" s="81">
        <f>EE20*4</f>
        <v>44004</v>
      </c>
      <c r="EG20" s="82">
        <v>447421.43</v>
      </c>
      <c r="EH20" s="84">
        <v>7935</v>
      </c>
      <c r="EI20" s="81">
        <f>EH20*4</f>
        <v>31740</v>
      </c>
      <c r="EJ20" s="82">
        <v>298565.76000000001</v>
      </c>
      <c r="EK20" s="81">
        <v>0</v>
      </c>
      <c r="EL20" s="81">
        <f>EK20*4</f>
        <v>0</v>
      </c>
      <c r="EM20" s="82">
        <v>0</v>
      </c>
      <c r="EN20" s="83">
        <v>19095</v>
      </c>
      <c r="EO20" s="81">
        <f>EN20*4</f>
        <v>76380</v>
      </c>
      <c r="EP20" s="82">
        <v>892739.58909999998</v>
      </c>
      <c r="EQ20" s="81">
        <v>8027</v>
      </c>
      <c r="ER20" s="81">
        <f>EQ20*4</f>
        <v>32108</v>
      </c>
      <c r="ES20" s="82">
        <v>262365.75900000002</v>
      </c>
      <c r="ET20" s="83">
        <v>7583</v>
      </c>
      <c r="EU20" s="81">
        <f>ET20*4</f>
        <v>30332</v>
      </c>
      <c r="EV20" s="82">
        <v>247826.51640000002</v>
      </c>
      <c r="EW20" s="83">
        <v>5392</v>
      </c>
      <c r="EX20" s="81">
        <f>EW20*4</f>
        <v>21568</v>
      </c>
      <c r="EY20" s="82">
        <v>184456.88640000002</v>
      </c>
      <c r="EZ20" s="84">
        <v>10153</v>
      </c>
      <c r="FA20" s="81">
        <f>EZ20*4</f>
        <v>40612</v>
      </c>
      <c r="FB20" s="82">
        <v>412893.57499999995</v>
      </c>
      <c r="FC20" s="84">
        <v>8359</v>
      </c>
      <c r="FD20" s="81">
        <f>FC20*4</f>
        <v>33436</v>
      </c>
      <c r="FE20" s="82">
        <v>314619.41220000002</v>
      </c>
      <c r="FF20" s="85">
        <v>0</v>
      </c>
      <c r="FG20" s="85">
        <f>FF20*4</f>
        <v>0</v>
      </c>
      <c r="FH20" s="86">
        <v>0</v>
      </c>
      <c r="FI20" s="87">
        <v>21535</v>
      </c>
      <c r="FJ20" s="85">
        <f>FI20*4</f>
        <v>86140</v>
      </c>
      <c r="FK20" s="86">
        <v>1008353.8999999999</v>
      </c>
      <c r="FL20" s="85">
        <v>8454</v>
      </c>
      <c r="FM20" s="85">
        <f>FL20*4</f>
        <v>33816</v>
      </c>
      <c r="FN20" s="86">
        <v>276772.71999999997</v>
      </c>
      <c r="FO20" s="87">
        <v>8016</v>
      </c>
      <c r="FP20" s="85">
        <f>FO20*4</f>
        <v>32064</v>
      </c>
      <c r="FQ20" s="86">
        <v>262326.42</v>
      </c>
      <c r="FR20" s="87">
        <v>5868</v>
      </c>
      <c r="FS20" s="85">
        <f>FR20*4</f>
        <v>23472</v>
      </c>
      <c r="FT20" s="86">
        <v>201063.61000000004</v>
      </c>
      <c r="FU20" s="88">
        <v>11124</v>
      </c>
      <c r="FV20" s="85">
        <f>FU20*4</f>
        <v>44496</v>
      </c>
      <c r="FW20" s="86">
        <v>453127.8899999999</v>
      </c>
      <c r="FX20" s="88">
        <v>9463</v>
      </c>
      <c r="FY20" s="85">
        <f>FX20*4</f>
        <v>37852</v>
      </c>
      <c r="FZ20" s="86">
        <v>356620.55999999994</v>
      </c>
      <c r="GA20" s="85">
        <v>0</v>
      </c>
      <c r="GB20" s="85">
        <f>GA20*4</f>
        <v>0</v>
      </c>
      <c r="GC20" s="86">
        <v>0</v>
      </c>
      <c r="GD20" s="87">
        <v>19515</v>
      </c>
      <c r="GE20" s="85">
        <f>GD20*4</f>
        <v>78060</v>
      </c>
      <c r="GF20" s="86">
        <v>914082.91319999797</v>
      </c>
      <c r="GG20" s="85">
        <v>7815</v>
      </c>
      <c r="GH20" s="85">
        <f>GG20*4</f>
        <v>31260</v>
      </c>
      <c r="GI20" s="86">
        <v>255791.5974</v>
      </c>
      <c r="GJ20" s="87">
        <v>7709</v>
      </c>
      <c r="GK20" s="85">
        <f>GJ20*4</f>
        <v>30836</v>
      </c>
      <c r="GL20" s="86">
        <v>252280.621599998</v>
      </c>
      <c r="GM20" s="87">
        <v>5214</v>
      </c>
      <c r="GN20" s="85">
        <f>GM20*4</f>
        <v>20856</v>
      </c>
      <c r="GO20" s="86">
        <v>178564.068</v>
      </c>
      <c r="GP20" s="88">
        <v>10144</v>
      </c>
      <c r="GQ20" s="85">
        <f>GP20*4</f>
        <v>40576</v>
      </c>
      <c r="GR20" s="86">
        <v>413196.39029999997</v>
      </c>
      <c r="GS20" s="88">
        <v>8690</v>
      </c>
      <c r="GT20" s="85">
        <f>GS20*4</f>
        <v>34760</v>
      </c>
      <c r="GU20" s="86">
        <v>327555.52239999897</v>
      </c>
      <c r="GV20" s="85">
        <v>0</v>
      </c>
      <c r="GW20" s="85">
        <f>GV20*4</f>
        <v>0</v>
      </c>
      <c r="GX20" s="86">
        <v>0</v>
      </c>
      <c r="GY20" s="87">
        <v>18567</v>
      </c>
      <c r="GZ20" s="85">
        <f>GY20*4</f>
        <v>74268</v>
      </c>
      <c r="HA20" s="86">
        <v>869316.27</v>
      </c>
      <c r="HB20" s="85">
        <v>7733</v>
      </c>
      <c r="HC20" s="85">
        <f>HB20*4</f>
        <v>30932</v>
      </c>
      <c r="HD20" s="86">
        <v>253081.81</v>
      </c>
      <c r="HE20" s="87">
        <v>7307</v>
      </c>
      <c r="HF20" s="85">
        <f>HE20*4</f>
        <v>29228</v>
      </c>
      <c r="HG20" s="86">
        <v>239025.16</v>
      </c>
      <c r="HH20" s="87">
        <v>4641</v>
      </c>
      <c r="HI20" s="85">
        <f>HH20*4</f>
        <v>18564</v>
      </c>
      <c r="HJ20" s="86">
        <v>158956.59</v>
      </c>
      <c r="HK20" s="88">
        <v>9780</v>
      </c>
      <c r="HL20" s="85">
        <f>HK20*4</f>
        <v>39120</v>
      </c>
      <c r="HM20" s="86">
        <v>398318.32</v>
      </c>
      <c r="HN20" s="88">
        <v>7988</v>
      </c>
      <c r="HO20" s="85">
        <f>HN20*4</f>
        <v>31952</v>
      </c>
      <c r="HP20" s="86">
        <v>301016.32000000001</v>
      </c>
      <c r="HQ20" s="89">
        <f t="shared" si="0"/>
        <v>23608</v>
      </c>
      <c r="HR20" s="90">
        <f>HQ20*4</f>
        <v>94432</v>
      </c>
      <c r="HS20" s="90">
        <f t="shared" si="1"/>
        <v>1099789.8399999999</v>
      </c>
      <c r="HT20" s="90">
        <f t="shared" si="2"/>
        <v>153094</v>
      </c>
      <c r="HU20" s="90">
        <f>HT20*4</f>
        <v>612376</v>
      </c>
      <c r="HV20" s="90">
        <f t="shared" si="3"/>
        <v>7188087.5502999984</v>
      </c>
      <c r="HW20" s="90">
        <f t="shared" si="4"/>
        <v>86370</v>
      </c>
      <c r="HX20" s="90">
        <f>HW20*4</f>
        <v>345480</v>
      </c>
      <c r="HY20" s="90">
        <f t="shared" si="5"/>
        <v>2832778.3144</v>
      </c>
      <c r="HZ20" s="90">
        <f t="shared" si="6"/>
        <v>57854</v>
      </c>
      <c r="IA20" s="90">
        <f>HZ20*4</f>
        <v>231416</v>
      </c>
      <c r="IB20" s="90">
        <f t="shared" si="7"/>
        <v>1901326.2219999982</v>
      </c>
      <c r="IC20" s="90">
        <f t="shared" si="7"/>
        <v>39033</v>
      </c>
      <c r="ID20" s="90">
        <f>IC20*4</f>
        <v>156132</v>
      </c>
      <c r="IE20" s="90">
        <f t="shared" si="8"/>
        <v>1341889.5244</v>
      </c>
      <c r="IF20" s="90">
        <f t="shared" si="8"/>
        <v>72279</v>
      </c>
      <c r="IG20" s="90">
        <f>IF20*4</f>
        <v>289116</v>
      </c>
      <c r="IH20" s="90">
        <f t="shared" si="9"/>
        <v>2953982.2343000001</v>
      </c>
      <c r="II20" s="90">
        <f t="shared" si="9"/>
        <v>55011</v>
      </c>
      <c r="IJ20" s="90">
        <f>II20*4</f>
        <v>220044</v>
      </c>
      <c r="IK20" s="90">
        <f t="shared" si="10"/>
        <v>2081074.284599999</v>
      </c>
    </row>
    <row r="21" spans="1:245" ht="14.5" x14ac:dyDescent="0.35">
      <c r="A21" s="91">
        <v>7</v>
      </c>
      <c r="B21" s="94" t="s">
        <v>34</v>
      </c>
      <c r="C21" s="77">
        <v>4223</v>
      </c>
      <c r="D21" s="77">
        <f>C21*5</f>
        <v>21115</v>
      </c>
      <c r="E21" s="78">
        <v>240451.76</v>
      </c>
      <c r="F21" s="79">
        <v>5371</v>
      </c>
      <c r="G21" s="77">
        <f>F21*5</f>
        <v>26855</v>
      </c>
      <c r="H21" s="78">
        <v>214955.98</v>
      </c>
      <c r="I21" s="77">
        <v>4477</v>
      </c>
      <c r="J21" s="77">
        <f>I21*5</f>
        <v>22385</v>
      </c>
      <c r="K21" s="78">
        <v>263528.28000000003</v>
      </c>
      <c r="L21" s="80">
        <v>5621</v>
      </c>
      <c r="M21" s="77">
        <f>L21*5</f>
        <v>28105</v>
      </c>
      <c r="N21" s="78">
        <v>232258.05</v>
      </c>
      <c r="O21" s="81">
        <v>4436</v>
      </c>
      <c r="P21" s="81">
        <f>O21*5</f>
        <v>22180</v>
      </c>
      <c r="Q21" s="82">
        <v>261123.44</v>
      </c>
      <c r="R21" s="83">
        <v>202</v>
      </c>
      <c r="S21" s="81">
        <f>R21*5</f>
        <v>1010</v>
      </c>
      <c r="T21" s="82">
        <v>11996.27</v>
      </c>
      <c r="U21" s="81">
        <v>5213</v>
      </c>
      <c r="V21" s="81">
        <f>U21*5</f>
        <v>26065</v>
      </c>
      <c r="W21" s="82">
        <v>215245.1</v>
      </c>
      <c r="X21" s="83">
        <v>212</v>
      </c>
      <c r="Y21" s="81">
        <f>X21*5</f>
        <v>1060</v>
      </c>
      <c r="Z21" s="82">
        <v>8866.5999999999985</v>
      </c>
      <c r="AA21" s="83">
        <v>31</v>
      </c>
      <c r="AB21" s="81">
        <f>AA21*5</f>
        <v>155</v>
      </c>
      <c r="AC21" s="82">
        <v>1347.75</v>
      </c>
      <c r="AD21" s="84">
        <v>101</v>
      </c>
      <c r="AE21" s="81">
        <f>AD21*5</f>
        <v>505</v>
      </c>
      <c r="AF21" s="82">
        <v>5245.97</v>
      </c>
      <c r="AG21" s="84">
        <v>44</v>
      </c>
      <c r="AH21" s="81">
        <f>AG21*5</f>
        <v>220</v>
      </c>
      <c r="AI21" s="82">
        <v>2103.9</v>
      </c>
      <c r="AJ21" s="81">
        <v>0</v>
      </c>
      <c r="AK21" s="81">
        <f>AJ21*5</f>
        <v>0</v>
      </c>
      <c r="AL21" s="82">
        <v>0</v>
      </c>
      <c r="AM21" s="83">
        <v>12914</v>
      </c>
      <c r="AN21" s="81">
        <f>AM21*5</f>
        <v>64570</v>
      </c>
      <c r="AO21" s="82">
        <v>774658.83</v>
      </c>
      <c r="AP21" s="81">
        <v>5588</v>
      </c>
      <c r="AQ21" s="81">
        <f>AP21*5</f>
        <v>27940</v>
      </c>
      <c r="AR21" s="82">
        <v>234737</v>
      </c>
      <c r="AS21" s="83">
        <v>5992</v>
      </c>
      <c r="AT21" s="81">
        <f>AS21*5</f>
        <v>29960</v>
      </c>
      <c r="AU21" s="82">
        <v>252156.30000000002</v>
      </c>
      <c r="AV21" s="83">
        <v>3091</v>
      </c>
      <c r="AW21" s="81">
        <f>AV21*5</f>
        <v>15455</v>
      </c>
      <c r="AX21" s="82">
        <v>135774</v>
      </c>
      <c r="AY21" s="84">
        <v>5721</v>
      </c>
      <c r="AZ21" s="81">
        <f>AY21*5</f>
        <v>28605</v>
      </c>
      <c r="BA21" s="82">
        <v>299277.48</v>
      </c>
      <c r="BB21" s="84">
        <v>3356</v>
      </c>
      <c r="BC21" s="81">
        <f>BB21*5</f>
        <v>16780</v>
      </c>
      <c r="BD21" s="82">
        <v>163049.40000000002</v>
      </c>
      <c r="BE21" s="81">
        <v>0</v>
      </c>
      <c r="BF21" s="81">
        <f>BE21*5</f>
        <v>0</v>
      </c>
      <c r="BG21" s="82">
        <v>0</v>
      </c>
      <c r="BH21" s="83">
        <v>28</v>
      </c>
      <c r="BI21" s="81">
        <f>BH21*5</f>
        <v>140</v>
      </c>
      <c r="BJ21" s="82">
        <v>1669.81</v>
      </c>
      <c r="BK21" s="81">
        <v>21</v>
      </c>
      <c r="BL21" s="81">
        <f>BK21*5</f>
        <v>105</v>
      </c>
      <c r="BM21" s="82">
        <v>887.94999999999993</v>
      </c>
      <c r="BN21" s="83">
        <v>49</v>
      </c>
      <c r="BO21" s="81">
        <f>BN21*5</f>
        <v>245</v>
      </c>
      <c r="BP21" s="82">
        <v>2147.8500000000004</v>
      </c>
      <c r="BQ21" s="83">
        <v>0</v>
      </c>
      <c r="BR21" s="81">
        <f>BQ21*5</f>
        <v>0</v>
      </c>
      <c r="BS21" s="82">
        <v>0</v>
      </c>
      <c r="BT21" s="84">
        <v>0</v>
      </c>
      <c r="BU21" s="81">
        <f>BT21*5</f>
        <v>0</v>
      </c>
      <c r="BV21" s="82">
        <v>0</v>
      </c>
      <c r="BW21" s="84">
        <v>0</v>
      </c>
      <c r="BX21" s="81">
        <f>BW21*5</f>
        <v>0</v>
      </c>
      <c r="BY21" s="82">
        <v>0</v>
      </c>
      <c r="BZ21" s="81">
        <v>0</v>
      </c>
      <c r="CA21" s="81">
        <f>BZ21*5</f>
        <v>0</v>
      </c>
      <c r="CB21" s="82">
        <v>0</v>
      </c>
      <c r="CC21" s="83">
        <v>9788</v>
      </c>
      <c r="CD21" s="81">
        <f>CC21*5</f>
        <v>48940</v>
      </c>
      <c r="CE21" s="82">
        <v>576346.66500000004</v>
      </c>
      <c r="CF21" s="81">
        <v>5811</v>
      </c>
      <c r="CG21" s="81">
        <f>CF21*5</f>
        <v>29055</v>
      </c>
      <c r="CH21" s="82">
        <v>239624.80999999997</v>
      </c>
      <c r="CI21" s="83">
        <v>5862</v>
      </c>
      <c r="CJ21" s="81">
        <f>CI21*5</f>
        <v>29310</v>
      </c>
      <c r="CK21" s="82">
        <v>241905.53</v>
      </c>
      <c r="CL21" s="83">
        <v>2715</v>
      </c>
      <c r="CM21" s="81">
        <f>CL21*5</f>
        <v>13575</v>
      </c>
      <c r="CN21" s="82">
        <v>116979.8625</v>
      </c>
      <c r="CO21" s="84">
        <v>5495</v>
      </c>
      <c r="CP21" s="81">
        <f>CO21*5</f>
        <v>27475</v>
      </c>
      <c r="CQ21" s="82">
        <v>281773.5675</v>
      </c>
      <c r="CR21" s="84">
        <v>2767</v>
      </c>
      <c r="CS21" s="81">
        <f>CR21*5</f>
        <v>13835</v>
      </c>
      <c r="CT21" s="82">
        <v>131125.64399999997</v>
      </c>
      <c r="CU21" s="81">
        <v>0</v>
      </c>
      <c r="CV21" s="81">
        <f>CU21*5</f>
        <v>0</v>
      </c>
      <c r="CW21" s="82">
        <v>0</v>
      </c>
      <c r="CX21" s="83">
        <v>9813</v>
      </c>
      <c r="CY21" s="81">
        <f>CX21*5</f>
        <v>49065</v>
      </c>
      <c r="CZ21" s="82">
        <v>573056.24</v>
      </c>
      <c r="DA21" s="81">
        <v>5622</v>
      </c>
      <c r="DB21" s="81">
        <f>DA21*5</f>
        <v>28110</v>
      </c>
      <c r="DC21" s="82">
        <v>229405</v>
      </c>
      <c r="DD21" s="83">
        <v>5713</v>
      </c>
      <c r="DE21" s="81">
        <f>DD21*5</f>
        <v>28565</v>
      </c>
      <c r="DF21" s="82">
        <v>233040.65000000002</v>
      </c>
      <c r="DG21" s="83">
        <v>2945</v>
      </c>
      <c r="DH21" s="81">
        <f>DG21*5</f>
        <v>14725</v>
      </c>
      <c r="DI21" s="82">
        <v>126099</v>
      </c>
      <c r="DJ21" s="84">
        <v>5742</v>
      </c>
      <c r="DK21" s="81">
        <f>DJ21*5</f>
        <v>28710</v>
      </c>
      <c r="DL21" s="82">
        <v>291672.67000000004</v>
      </c>
      <c r="DM21" s="84">
        <v>2935</v>
      </c>
      <c r="DN21" s="81">
        <f>DM21*5</f>
        <v>14675</v>
      </c>
      <c r="DO21" s="82">
        <v>137906.76</v>
      </c>
      <c r="DP21" s="81">
        <v>0</v>
      </c>
      <c r="DQ21" s="81">
        <f>DP21*5</f>
        <v>0</v>
      </c>
      <c r="DR21" s="82">
        <v>0</v>
      </c>
      <c r="DS21" s="83">
        <v>9759</v>
      </c>
      <c r="DT21" s="81">
        <f>DS21*5</f>
        <v>48795</v>
      </c>
      <c r="DU21" s="82">
        <v>570972.15</v>
      </c>
      <c r="DV21" s="81">
        <v>5291</v>
      </c>
      <c r="DW21" s="81">
        <f>DV21*5</f>
        <v>26455</v>
      </c>
      <c r="DX21" s="82">
        <v>216141.44</v>
      </c>
      <c r="DY21" s="83">
        <v>5668</v>
      </c>
      <c r="DZ21" s="81">
        <f>DY21*5</f>
        <v>28340</v>
      </c>
      <c r="EA21" s="82">
        <v>231469.28</v>
      </c>
      <c r="EB21" s="83">
        <v>3232</v>
      </c>
      <c r="EC21" s="81">
        <f>EB21*5</f>
        <v>16160</v>
      </c>
      <c r="ED21" s="82">
        <v>138388.75</v>
      </c>
      <c r="EE21" s="84">
        <v>5512</v>
      </c>
      <c r="EF21" s="81">
        <f>EE21*5</f>
        <v>27560</v>
      </c>
      <c r="EG21" s="82">
        <v>280614.81</v>
      </c>
      <c r="EH21" s="84">
        <v>2877</v>
      </c>
      <c r="EI21" s="81">
        <f>EH21*5</f>
        <v>14385</v>
      </c>
      <c r="EJ21" s="82">
        <v>135491.66</v>
      </c>
      <c r="EK21" s="81">
        <v>0</v>
      </c>
      <c r="EL21" s="81">
        <f>EK21*5</f>
        <v>0</v>
      </c>
      <c r="EM21" s="82">
        <v>0</v>
      </c>
      <c r="EN21" s="83">
        <v>9793</v>
      </c>
      <c r="EO21" s="81">
        <f>EN21*5</f>
        <v>48965</v>
      </c>
      <c r="EP21" s="82">
        <v>572569.77480000001</v>
      </c>
      <c r="EQ21" s="81">
        <v>4985</v>
      </c>
      <c r="ER21" s="81">
        <f>EQ21*5</f>
        <v>24925</v>
      </c>
      <c r="ES21" s="82">
        <v>203663.66039999999</v>
      </c>
      <c r="ET21" s="83">
        <v>5333</v>
      </c>
      <c r="EU21" s="81">
        <f>ET21*5</f>
        <v>26665</v>
      </c>
      <c r="EV21" s="82">
        <v>217865.3996</v>
      </c>
      <c r="EW21" s="83">
        <v>2952</v>
      </c>
      <c r="EX21" s="81">
        <f>EW21*5</f>
        <v>14760</v>
      </c>
      <c r="EY21" s="82">
        <v>126294.732</v>
      </c>
      <c r="EZ21" s="84">
        <v>5507</v>
      </c>
      <c r="FA21" s="81">
        <f>EZ21*5</f>
        <v>27535</v>
      </c>
      <c r="FB21" s="82">
        <v>280015.8444</v>
      </c>
      <c r="FC21" s="84">
        <v>3076</v>
      </c>
      <c r="FD21" s="81">
        <f>FC21*5</f>
        <v>15380</v>
      </c>
      <c r="FE21" s="82">
        <v>144833.95919999998</v>
      </c>
      <c r="FF21" s="85">
        <v>0</v>
      </c>
      <c r="FG21" s="85">
        <f>FF21*5</f>
        <v>0</v>
      </c>
      <c r="FH21" s="86">
        <v>0</v>
      </c>
      <c r="FI21" s="87">
        <v>10573</v>
      </c>
      <c r="FJ21" s="85">
        <f>FI21*5</f>
        <v>52865</v>
      </c>
      <c r="FK21" s="86">
        <v>619255.13</v>
      </c>
      <c r="FL21" s="85">
        <v>5326</v>
      </c>
      <c r="FM21" s="85">
        <f>FL21*5</f>
        <v>26630</v>
      </c>
      <c r="FN21" s="86">
        <v>217838.26999999996</v>
      </c>
      <c r="FO21" s="87">
        <v>5399</v>
      </c>
      <c r="FP21" s="85">
        <f>FO21*5</f>
        <v>26995</v>
      </c>
      <c r="FQ21" s="86">
        <v>220837.53999999998</v>
      </c>
      <c r="FR21" s="87">
        <v>3047</v>
      </c>
      <c r="FS21" s="85">
        <f>FR21*5</f>
        <v>15235</v>
      </c>
      <c r="FT21" s="86">
        <v>130573.62999999998</v>
      </c>
      <c r="FU21" s="88">
        <v>5713</v>
      </c>
      <c r="FV21" s="85">
        <f>FU21*5</f>
        <v>28565</v>
      </c>
      <c r="FW21" s="86">
        <v>290960.57999999996</v>
      </c>
      <c r="FX21" s="88">
        <v>3530</v>
      </c>
      <c r="FY21" s="85">
        <f>FX21*5</f>
        <v>17650</v>
      </c>
      <c r="FZ21" s="86">
        <v>166349.50000000006</v>
      </c>
      <c r="GA21" s="85">
        <v>0</v>
      </c>
      <c r="GB21" s="85">
        <f>GA21*5</f>
        <v>0</v>
      </c>
      <c r="GC21" s="86">
        <v>0</v>
      </c>
      <c r="GD21" s="87">
        <v>9368</v>
      </c>
      <c r="GE21" s="85">
        <f>GD21*5</f>
        <v>46840</v>
      </c>
      <c r="GF21" s="86">
        <v>548629.89099999901</v>
      </c>
      <c r="GG21" s="85">
        <v>4906</v>
      </c>
      <c r="GH21" s="85">
        <f>GG21*5</f>
        <v>24530</v>
      </c>
      <c r="GI21" s="86">
        <v>200672.46799999999</v>
      </c>
      <c r="GJ21" s="87">
        <v>4969</v>
      </c>
      <c r="GK21" s="85">
        <f>GJ21*5</f>
        <v>24845</v>
      </c>
      <c r="GL21" s="86">
        <v>203255.84</v>
      </c>
      <c r="GM21" s="87">
        <v>2709</v>
      </c>
      <c r="GN21" s="85">
        <f>GM21*5</f>
        <v>13545</v>
      </c>
      <c r="GO21" s="86">
        <v>116060.6699999999</v>
      </c>
      <c r="GP21" s="88">
        <v>5157</v>
      </c>
      <c r="GQ21" s="85">
        <f>GP21*5</f>
        <v>25785</v>
      </c>
      <c r="GR21" s="86">
        <v>262770.5</v>
      </c>
      <c r="GS21" s="88">
        <v>3157</v>
      </c>
      <c r="GT21" s="85">
        <f>GS21*5</f>
        <v>15785</v>
      </c>
      <c r="GU21" s="86">
        <v>148774.2935</v>
      </c>
      <c r="GV21" s="85">
        <v>0</v>
      </c>
      <c r="GW21" s="85">
        <f>GV21*5</f>
        <v>0</v>
      </c>
      <c r="GX21" s="86">
        <v>0</v>
      </c>
      <c r="GY21" s="87">
        <v>8622</v>
      </c>
      <c r="GZ21" s="85">
        <f>GY21*5</f>
        <v>43110</v>
      </c>
      <c r="HA21" s="86">
        <v>504847.12</v>
      </c>
      <c r="HB21" s="85">
        <v>4748</v>
      </c>
      <c r="HC21" s="85">
        <f>HB21*5</f>
        <v>23740</v>
      </c>
      <c r="HD21" s="86">
        <v>194128.06</v>
      </c>
      <c r="HE21" s="87">
        <v>4647</v>
      </c>
      <c r="HF21" s="85">
        <f>HE21*5</f>
        <v>23235</v>
      </c>
      <c r="HG21" s="86">
        <v>190017.13</v>
      </c>
      <c r="HH21" s="87">
        <v>2187</v>
      </c>
      <c r="HI21" s="85">
        <f>HH21*5</f>
        <v>10935</v>
      </c>
      <c r="HJ21" s="86">
        <v>93681.26999999999</v>
      </c>
      <c r="HK21" s="88">
        <v>4930</v>
      </c>
      <c r="HL21" s="85">
        <f>HK21*5</f>
        <v>24650</v>
      </c>
      <c r="HM21" s="86">
        <v>251030.15</v>
      </c>
      <c r="HN21" s="88">
        <v>2906</v>
      </c>
      <c r="HO21" s="85">
        <f>HN21*5</f>
        <v>14530</v>
      </c>
      <c r="HP21" s="86">
        <v>136971.32</v>
      </c>
      <c r="HQ21" s="89">
        <f t="shared" si="0"/>
        <v>13136</v>
      </c>
      <c r="HR21" s="90">
        <f>HQ21*5</f>
        <v>65680</v>
      </c>
      <c r="HS21" s="90">
        <f t="shared" si="1"/>
        <v>765103.48</v>
      </c>
      <c r="HT21" s="90">
        <f t="shared" si="2"/>
        <v>80860</v>
      </c>
      <c r="HU21" s="90">
        <f>HT21*5</f>
        <v>404300</v>
      </c>
      <c r="HV21" s="90">
        <f t="shared" si="3"/>
        <v>4754001.8807999995</v>
      </c>
      <c r="HW21" s="90">
        <f t="shared" si="4"/>
        <v>53177</v>
      </c>
      <c r="HX21" s="90">
        <f>HW21*5</f>
        <v>265885</v>
      </c>
      <c r="HY21" s="90">
        <f t="shared" si="5"/>
        <v>2181719.5183999999</v>
      </c>
      <c r="HZ21" s="90">
        <f t="shared" si="6"/>
        <v>38445</v>
      </c>
      <c r="IA21" s="90">
        <f>HZ21*5</f>
        <v>192225</v>
      </c>
      <c r="IB21" s="90">
        <f t="shared" si="7"/>
        <v>1580724.5796000003</v>
      </c>
      <c r="IC21" s="90">
        <f t="shared" si="7"/>
        <v>19862</v>
      </c>
      <c r="ID21" s="90">
        <f>IC21*5</f>
        <v>99310</v>
      </c>
      <c r="IE21" s="90">
        <f t="shared" si="8"/>
        <v>854626.03449999995</v>
      </c>
      <c r="IF21" s="90">
        <f t="shared" si="8"/>
        <v>38165</v>
      </c>
      <c r="IG21" s="90">
        <f>IF21*5</f>
        <v>190825</v>
      </c>
      <c r="IH21" s="90">
        <f t="shared" si="9"/>
        <v>1952400.9919</v>
      </c>
      <c r="II21" s="90">
        <f t="shared" si="9"/>
        <v>21118</v>
      </c>
      <c r="IJ21" s="90">
        <f>II21*5</f>
        <v>105590</v>
      </c>
      <c r="IK21" s="90">
        <f t="shared" si="10"/>
        <v>1000256.9367</v>
      </c>
    </row>
    <row r="22" spans="1:245" ht="14.5" x14ac:dyDescent="0.35">
      <c r="A22" s="91">
        <v>8</v>
      </c>
      <c r="B22" s="94" t="s">
        <v>34</v>
      </c>
      <c r="C22" s="77">
        <v>9670</v>
      </c>
      <c r="D22" s="77">
        <f>C22*6</f>
        <v>58020</v>
      </c>
      <c r="E22" s="78">
        <v>660160.82999999996</v>
      </c>
      <c r="F22" s="79">
        <v>13909</v>
      </c>
      <c r="G22" s="77">
        <f>F22*6</f>
        <v>83454</v>
      </c>
      <c r="H22" s="78">
        <v>666103.22</v>
      </c>
      <c r="I22" s="77">
        <v>10174</v>
      </c>
      <c r="J22" s="77">
        <f>I22*6</f>
        <v>61044</v>
      </c>
      <c r="K22" s="78">
        <v>717808.32</v>
      </c>
      <c r="L22" s="80">
        <v>13336</v>
      </c>
      <c r="M22" s="77">
        <f>L22*6</f>
        <v>80016</v>
      </c>
      <c r="N22" s="78">
        <v>660007.86</v>
      </c>
      <c r="O22" s="81">
        <v>10599</v>
      </c>
      <c r="P22" s="81">
        <f>O22*6</f>
        <v>63594</v>
      </c>
      <c r="Q22" s="82">
        <v>747542.34</v>
      </c>
      <c r="R22" s="83">
        <v>434</v>
      </c>
      <c r="S22" s="81">
        <f>R22*6</f>
        <v>2604</v>
      </c>
      <c r="T22" s="82">
        <v>30977.55</v>
      </c>
      <c r="U22" s="81">
        <v>12582</v>
      </c>
      <c r="V22" s="81">
        <f>U22*6</f>
        <v>75492</v>
      </c>
      <c r="W22" s="82">
        <v>622471.43999999994</v>
      </c>
      <c r="X22" s="83">
        <v>524</v>
      </c>
      <c r="Y22" s="81">
        <f>X22*6</f>
        <v>3144</v>
      </c>
      <c r="Z22" s="82">
        <v>26168.94</v>
      </c>
      <c r="AA22" s="83">
        <v>75</v>
      </c>
      <c r="AB22" s="81">
        <f>AA22*6</f>
        <v>450</v>
      </c>
      <c r="AC22" s="82">
        <v>3915</v>
      </c>
      <c r="AD22" s="84">
        <v>268</v>
      </c>
      <c r="AE22" s="81">
        <f>AD22*6</f>
        <v>1608</v>
      </c>
      <c r="AF22" s="82">
        <v>16705.36</v>
      </c>
      <c r="AG22" s="84">
        <v>102</v>
      </c>
      <c r="AH22" s="81">
        <f>AG22*6</f>
        <v>612</v>
      </c>
      <c r="AI22" s="82">
        <v>5888.48</v>
      </c>
      <c r="AJ22" s="81">
        <v>0</v>
      </c>
      <c r="AK22" s="81">
        <f>AJ22*6</f>
        <v>0</v>
      </c>
      <c r="AL22" s="82">
        <v>0</v>
      </c>
      <c r="AM22" s="83">
        <v>24505</v>
      </c>
      <c r="AN22" s="81">
        <f>AM22*6</f>
        <v>147030</v>
      </c>
      <c r="AO22" s="82">
        <v>1762859.37</v>
      </c>
      <c r="AP22" s="81">
        <v>13192</v>
      </c>
      <c r="AQ22" s="81">
        <f>AP22*6</f>
        <v>79152</v>
      </c>
      <c r="AR22" s="82">
        <v>663110.74</v>
      </c>
      <c r="AS22" s="83">
        <v>13118</v>
      </c>
      <c r="AT22" s="81">
        <f>AS22*6</f>
        <v>78708</v>
      </c>
      <c r="AU22" s="82">
        <v>660585.78</v>
      </c>
      <c r="AV22" s="83">
        <v>5524</v>
      </c>
      <c r="AW22" s="81">
        <f>AV22*6</f>
        <v>33144</v>
      </c>
      <c r="AX22" s="82">
        <v>289947.59999999998</v>
      </c>
      <c r="AY22" s="84">
        <v>12392</v>
      </c>
      <c r="AZ22" s="81">
        <f>AY22*6</f>
        <v>74352</v>
      </c>
      <c r="BA22" s="82">
        <v>779261.1399999999</v>
      </c>
      <c r="BB22" s="84">
        <v>8104</v>
      </c>
      <c r="BC22" s="81">
        <f>BB22*6</f>
        <v>48624</v>
      </c>
      <c r="BD22" s="82">
        <v>470929.39999999991</v>
      </c>
      <c r="BE22" s="81">
        <v>0</v>
      </c>
      <c r="BF22" s="81">
        <f>BE22*6</f>
        <v>0</v>
      </c>
      <c r="BG22" s="82">
        <v>0</v>
      </c>
      <c r="BH22" s="83">
        <v>61</v>
      </c>
      <c r="BI22" s="81">
        <f>BH22*6</f>
        <v>366</v>
      </c>
      <c r="BJ22" s="82">
        <v>4421.8500000000004</v>
      </c>
      <c r="BK22" s="81">
        <v>37</v>
      </c>
      <c r="BL22" s="81">
        <f>BK22*6</f>
        <v>222</v>
      </c>
      <c r="BM22" s="82">
        <v>1847.28</v>
      </c>
      <c r="BN22" s="83">
        <v>95</v>
      </c>
      <c r="BO22" s="81">
        <f>BN22*6</f>
        <v>570</v>
      </c>
      <c r="BP22" s="82">
        <v>4778.16</v>
      </c>
      <c r="BQ22" s="83">
        <v>2</v>
      </c>
      <c r="BR22" s="81">
        <f>BQ22*6</f>
        <v>12</v>
      </c>
      <c r="BS22" s="82">
        <v>108</v>
      </c>
      <c r="BT22" s="84">
        <v>0</v>
      </c>
      <c r="BU22" s="81">
        <f>BT22*6</f>
        <v>0</v>
      </c>
      <c r="BV22" s="82">
        <v>0</v>
      </c>
      <c r="BW22" s="84">
        <v>0</v>
      </c>
      <c r="BX22" s="81">
        <f>BW22*6</f>
        <v>0</v>
      </c>
      <c r="BY22" s="82">
        <v>0</v>
      </c>
      <c r="BZ22" s="81">
        <v>0</v>
      </c>
      <c r="CA22" s="81">
        <f>BZ22*6</f>
        <v>0</v>
      </c>
      <c r="CB22" s="82">
        <v>0</v>
      </c>
      <c r="CC22" s="83">
        <v>21328</v>
      </c>
      <c r="CD22" s="81">
        <f>CC22*6</f>
        <v>127968</v>
      </c>
      <c r="CE22" s="82">
        <v>1505129.352</v>
      </c>
      <c r="CF22" s="81">
        <v>14725</v>
      </c>
      <c r="CG22" s="81">
        <f>CF22*6</f>
        <v>88350</v>
      </c>
      <c r="CH22" s="82">
        <v>727908.25699999998</v>
      </c>
      <c r="CI22" s="83">
        <v>14436</v>
      </c>
      <c r="CJ22" s="81">
        <f>CI22*6</f>
        <v>86616</v>
      </c>
      <c r="CK22" s="82">
        <v>714231.29</v>
      </c>
      <c r="CL22" s="83">
        <v>5269</v>
      </c>
      <c r="CM22" s="81">
        <f>CL22*6</f>
        <v>31614</v>
      </c>
      <c r="CN22" s="82">
        <v>272141.90999999992</v>
      </c>
      <c r="CO22" s="84">
        <v>12166</v>
      </c>
      <c r="CP22" s="81">
        <f>CO22*6</f>
        <v>72996</v>
      </c>
      <c r="CQ22" s="82">
        <v>750225.72100000002</v>
      </c>
      <c r="CR22" s="84">
        <v>5907</v>
      </c>
      <c r="CS22" s="81">
        <f>CR22*6</f>
        <v>35442</v>
      </c>
      <c r="CT22" s="82">
        <v>336696.93900000001</v>
      </c>
      <c r="CU22" s="81">
        <v>0</v>
      </c>
      <c r="CV22" s="81">
        <f>CU22*6</f>
        <v>0</v>
      </c>
      <c r="CW22" s="82">
        <v>0</v>
      </c>
      <c r="CX22" s="83">
        <v>22051</v>
      </c>
      <c r="CY22" s="81">
        <f>CX22*6</f>
        <v>132306</v>
      </c>
      <c r="CZ22" s="82">
        <v>1544951.3399999999</v>
      </c>
      <c r="DA22" s="81">
        <v>14158</v>
      </c>
      <c r="DB22" s="81">
        <f>DA22*6</f>
        <v>84948</v>
      </c>
      <c r="DC22" s="82">
        <v>693485.94</v>
      </c>
      <c r="DD22" s="83">
        <v>13954</v>
      </c>
      <c r="DE22" s="81">
        <f>DD22*6</f>
        <v>83724</v>
      </c>
      <c r="DF22" s="82">
        <v>683298.38</v>
      </c>
      <c r="DG22" s="83">
        <v>5810</v>
      </c>
      <c r="DH22" s="81">
        <f>DG22*6</f>
        <v>34860</v>
      </c>
      <c r="DI22" s="82">
        <v>297958.57</v>
      </c>
      <c r="DJ22" s="84">
        <v>12564</v>
      </c>
      <c r="DK22" s="81">
        <f>DJ22*6</f>
        <v>75384</v>
      </c>
      <c r="DL22" s="82">
        <v>768221.44</v>
      </c>
      <c r="DM22" s="84">
        <v>6073</v>
      </c>
      <c r="DN22" s="81">
        <f>DM22*6</f>
        <v>36438</v>
      </c>
      <c r="DO22" s="82">
        <v>343498.34</v>
      </c>
      <c r="DP22" s="81">
        <v>0</v>
      </c>
      <c r="DQ22" s="81">
        <f>DP22*6</f>
        <v>0</v>
      </c>
      <c r="DR22" s="82">
        <v>0</v>
      </c>
      <c r="DS22" s="83">
        <v>22156</v>
      </c>
      <c r="DT22" s="81">
        <f>DS22*6</f>
        <v>132936</v>
      </c>
      <c r="DU22" s="82">
        <v>1553660.04</v>
      </c>
      <c r="DV22" s="81">
        <v>13250</v>
      </c>
      <c r="DW22" s="81">
        <f>DV22*6</f>
        <v>79500</v>
      </c>
      <c r="DX22" s="82">
        <v>649523.41</v>
      </c>
      <c r="DY22" s="83">
        <v>13013</v>
      </c>
      <c r="DZ22" s="81">
        <f>DY22*6</f>
        <v>78078</v>
      </c>
      <c r="EA22" s="82">
        <v>637844.03</v>
      </c>
      <c r="EB22" s="83">
        <v>5723</v>
      </c>
      <c r="EC22" s="81">
        <f>EB22*6</f>
        <v>34338</v>
      </c>
      <c r="ED22" s="82">
        <v>293686.52</v>
      </c>
      <c r="EE22" s="84">
        <v>12610</v>
      </c>
      <c r="EF22" s="81">
        <f>EE22*6</f>
        <v>75660</v>
      </c>
      <c r="EG22" s="82">
        <v>771702.73</v>
      </c>
      <c r="EH22" s="84">
        <v>6208</v>
      </c>
      <c r="EI22" s="81">
        <f>EH22*6</f>
        <v>37248</v>
      </c>
      <c r="EJ22" s="82">
        <v>351537.56999999995</v>
      </c>
      <c r="EK22" s="81">
        <v>0</v>
      </c>
      <c r="EL22" s="81">
        <f>EK22*6</f>
        <v>0</v>
      </c>
      <c r="EM22" s="82">
        <v>0</v>
      </c>
      <c r="EN22" s="83">
        <v>22128</v>
      </c>
      <c r="EO22" s="81">
        <f>EN22*6</f>
        <v>132768</v>
      </c>
      <c r="EP22" s="82">
        <v>1551967.2895</v>
      </c>
      <c r="EQ22" s="81">
        <v>12424</v>
      </c>
      <c r="ER22" s="81">
        <f>EQ22*6</f>
        <v>74544</v>
      </c>
      <c r="ES22" s="82">
        <v>609097.93090000004</v>
      </c>
      <c r="ET22" s="83">
        <v>12234</v>
      </c>
      <c r="EU22" s="81">
        <f>ET22*6</f>
        <v>73404</v>
      </c>
      <c r="EV22" s="82">
        <v>599723.46849999996</v>
      </c>
      <c r="EW22" s="83">
        <v>5512</v>
      </c>
      <c r="EX22" s="81">
        <f>EW22*6</f>
        <v>33072</v>
      </c>
      <c r="EY22" s="82">
        <v>282799.31760000001</v>
      </c>
      <c r="EZ22" s="84">
        <v>12376</v>
      </c>
      <c r="FA22" s="81">
        <f>EZ22*6</f>
        <v>74256</v>
      </c>
      <c r="FB22" s="82">
        <v>757473.13599999994</v>
      </c>
      <c r="FC22" s="84">
        <v>6645</v>
      </c>
      <c r="FD22" s="81">
        <f>FC22*6</f>
        <v>39870</v>
      </c>
      <c r="FE22" s="82">
        <v>376377.76670000004</v>
      </c>
      <c r="FF22" s="85">
        <v>0</v>
      </c>
      <c r="FG22" s="85">
        <f>FF22*6</f>
        <v>0</v>
      </c>
      <c r="FH22" s="86">
        <v>0</v>
      </c>
      <c r="FI22" s="87">
        <v>23834</v>
      </c>
      <c r="FJ22" s="85">
        <f>FI22*6</f>
        <v>143004</v>
      </c>
      <c r="FK22" s="86">
        <v>1672709.4100000001</v>
      </c>
      <c r="FL22" s="85">
        <v>13005</v>
      </c>
      <c r="FM22" s="85">
        <f>FL22*6</f>
        <v>78030</v>
      </c>
      <c r="FN22" s="86">
        <v>638003.25999999989</v>
      </c>
      <c r="FO22" s="87">
        <v>12791</v>
      </c>
      <c r="FP22" s="85">
        <f>FO22*6</f>
        <v>76746</v>
      </c>
      <c r="FQ22" s="86">
        <v>627613.32000000007</v>
      </c>
      <c r="FR22" s="87">
        <v>5794</v>
      </c>
      <c r="FS22" s="85">
        <f>FR22*6</f>
        <v>34764</v>
      </c>
      <c r="FT22" s="86">
        <v>297450.15000000002</v>
      </c>
      <c r="FU22" s="88">
        <v>12916</v>
      </c>
      <c r="FV22" s="85">
        <f>FU22*6</f>
        <v>77496</v>
      </c>
      <c r="FW22" s="86">
        <v>790905.74</v>
      </c>
      <c r="FX22" s="88">
        <v>7721</v>
      </c>
      <c r="FY22" s="85">
        <f>FX22*6</f>
        <v>46326</v>
      </c>
      <c r="FZ22" s="86">
        <v>437715.89</v>
      </c>
      <c r="GA22" s="85">
        <v>0</v>
      </c>
      <c r="GB22" s="85">
        <f>GA22*6</f>
        <v>0</v>
      </c>
      <c r="GC22" s="86">
        <v>0</v>
      </c>
      <c r="GD22" s="87">
        <v>20873</v>
      </c>
      <c r="GE22" s="85">
        <f>GD22*6</f>
        <v>125238</v>
      </c>
      <c r="GF22" s="86">
        <v>1465330.365</v>
      </c>
      <c r="GG22" s="85">
        <v>11779</v>
      </c>
      <c r="GH22" s="85">
        <f>GG22*6</f>
        <v>70674</v>
      </c>
      <c r="GI22" s="86">
        <v>577860.19559999905</v>
      </c>
      <c r="GJ22" s="87">
        <v>11839</v>
      </c>
      <c r="GK22" s="85">
        <f>GJ22*6</f>
        <v>71034</v>
      </c>
      <c r="GL22" s="86">
        <v>580846.321999999</v>
      </c>
      <c r="GM22" s="87">
        <v>4991</v>
      </c>
      <c r="GN22" s="85">
        <f>GM22*6</f>
        <v>29946</v>
      </c>
      <c r="GO22" s="86">
        <v>256256.72999999998</v>
      </c>
      <c r="GP22" s="88">
        <v>11014</v>
      </c>
      <c r="GQ22" s="85">
        <f>GP22*6</f>
        <v>66084</v>
      </c>
      <c r="GR22" s="86">
        <v>674739.4192</v>
      </c>
      <c r="GS22" s="88">
        <v>7301</v>
      </c>
      <c r="GT22" s="85">
        <f>GS22*6</f>
        <v>43806</v>
      </c>
      <c r="GU22" s="86">
        <v>413946.7536</v>
      </c>
      <c r="GV22" s="85">
        <v>0</v>
      </c>
      <c r="GW22" s="85">
        <f>GV22*6</f>
        <v>0</v>
      </c>
      <c r="GX22" s="86">
        <v>0</v>
      </c>
      <c r="GY22" s="87">
        <v>19023</v>
      </c>
      <c r="GZ22" s="85">
        <f>GY22*6</f>
        <v>114138</v>
      </c>
      <c r="HA22" s="86">
        <v>1335207.8700000001</v>
      </c>
      <c r="HB22" s="85">
        <v>10793</v>
      </c>
      <c r="HC22" s="85">
        <f>HB22*6</f>
        <v>64758</v>
      </c>
      <c r="HD22" s="86">
        <v>529438.86</v>
      </c>
      <c r="HE22" s="87">
        <v>10882</v>
      </c>
      <c r="HF22" s="85">
        <f>HE22*6</f>
        <v>65292</v>
      </c>
      <c r="HG22" s="86">
        <v>533801.02</v>
      </c>
      <c r="HH22" s="87">
        <v>4498</v>
      </c>
      <c r="HI22" s="85">
        <f>HH22*6</f>
        <v>26988</v>
      </c>
      <c r="HJ22" s="86">
        <v>230889.69</v>
      </c>
      <c r="HK22" s="88">
        <v>10448</v>
      </c>
      <c r="HL22" s="85">
        <f>HK22*6</f>
        <v>62688</v>
      </c>
      <c r="HM22" s="86">
        <v>639938.8899999999</v>
      </c>
      <c r="HN22" s="88">
        <v>6504</v>
      </c>
      <c r="HO22" s="85">
        <f>HN22*6</f>
        <v>39024</v>
      </c>
      <c r="HP22" s="86">
        <v>368734.57999999996</v>
      </c>
      <c r="HQ22" s="89">
        <f t="shared" si="0"/>
        <v>30443</v>
      </c>
      <c r="HR22" s="90">
        <f>HQ22*6</f>
        <v>182658</v>
      </c>
      <c r="HS22" s="90">
        <f t="shared" si="1"/>
        <v>2125511.4899999998</v>
      </c>
      <c r="HT22" s="90">
        <f t="shared" si="2"/>
        <v>176393</v>
      </c>
      <c r="HU22" s="90">
        <f>HT22*6</f>
        <v>1058358</v>
      </c>
      <c r="HV22" s="90">
        <f t="shared" si="3"/>
        <v>12427214.436500002</v>
      </c>
      <c r="HW22" s="90">
        <f t="shared" si="4"/>
        <v>130185</v>
      </c>
      <c r="HX22" s="90">
        <f>HW22*6</f>
        <v>781110</v>
      </c>
      <c r="HY22" s="90">
        <f t="shared" si="5"/>
        <v>6400855.1334999986</v>
      </c>
      <c r="HZ22" s="90">
        <f t="shared" si="6"/>
        <v>90095</v>
      </c>
      <c r="IA22" s="90">
        <f>HZ22*6</f>
        <v>540570</v>
      </c>
      <c r="IB22" s="90">
        <f t="shared" si="7"/>
        <v>4441277.3904999997</v>
      </c>
      <c r="IC22" s="90">
        <f t="shared" si="7"/>
        <v>37404</v>
      </c>
      <c r="ID22" s="90">
        <f>IC22*6</f>
        <v>224424</v>
      </c>
      <c r="IE22" s="90">
        <f t="shared" si="8"/>
        <v>1927703.3375999997</v>
      </c>
      <c r="IF22" s="90">
        <f t="shared" si="8"/>
        <v>83838</v>
      </c>
      <c r="IG22" s="90">
        <f>IF22*6</f>
        <v>503028</v>
      </c>
      <c r="IH22" s="90">
        <f t="shared" si="9"/>
        <v>5158267.8361999998</v>
      </c>
      <c r="II22" s="90">
        <f t="shared" si="9"/>
        <v>46844</v>
      </c>
      <c r="IJ22" s="90">
        <f>II22*6</f>
        <v>281064</v>
      </c>
      <c r="IK22" s="90">
        <f t="shared" si="10"/>
        <v>2667609.8292999999</v>
      </c>
    </row>
    <row r="23" spans="1:245" ht="14.5" x14ac:dyDescent="0.35">
      <c r="A23" s="91">
        <v>9</v>
      </c>
      <c r="B23" s="93" t="s">
        <v>35</v>
      </c>
      <c r="C23" s="77">
        <v>2875</v>
      </c>
      <c r="D23" s="77">
        <f>C23*0.5</f>
        <v>1437.5</v>
      </c>
      <c r="E23" s="78">
        <v>17249.400000000001</v>
      </c>
      <c r="F23" s="79">
        <v>2642</v>
      </c>
      <c r="G23" s="77">
        <f>F23*0.5</f>
        <v>1321</v>
      </c>
      <c r="H23" s="78">
        <v>11096.4</v>
      </c>
      <c r="I23" s="77">
        <v>3209</v>
      </c>
      <c r="J23" s="77">
        <f>I23*0.5</f>
        <v>1604.5</v>
      </c>
      <c r="K23" s="78">
        <v>19894.560000000001</v>
      </c>
      <c r="L23" s="80">
        <v>2393</v>
      </c>
      <c r="M23" s="77">
        <f>L23*0.5</f>
        <v>1196.5</v>
      </c>
      <c r="N23" s="78">
        <v>10289.900000000001</v>
      </c>
      <c r="O23" s="81">
        <v>2941</v>
      </c>
      <c r="P23" s="81">
        <f>O23*0.5</f>
        <v>1470.5</v>
      </c>
      <c r="Q23" s="82">
        <v>18232.34</v>
      </c>
      <c r="R23" s="83">
        <v>1284</v>
      </c>
      <c r="S23" s="81">
        <f>R23*0.5</f>
        <v>642</v>
      </c>
      <c r="T23" s="82">
        <v>7960.7999999999993</v>
      </c>
      <c r="U23" s="81">
        <v>2351</v>
      </c>
      <c r="V23" s="81">
        <f>U23*0.5</f>
        <v>1175.5</v>
      </c>
      <c r="W23" s="82">
        <v>10109.300000000001</v>
      </c>
      <c r="X23" s="83">
        <v>186</v>
      </c>
      <c r="Y23" s="81">
        <f>X23*0.5</f>
        <v>93</v>
      </c>
      <c r="Z23" s="82">
        <v>799.8</v>
      </c>
      <c r="AA23" s="83">
        <v>780</v>
      </c>
      <c r="AB23" s="81">
        <f>AA23*0.5</f>
        <v>390</v>
      </c>
      <c r="AC23" s="82">
        <v>3510</v>
      </c>
      <c r="AD23" s="84">
        <v>534</v>
      </c>
      <c r="AE23" s="81">
        <f>AD23*0.5</f>
        <v>267</v>
      </c>
      <c r="AF23" s="82">
        <v>2883.6000000000004</v>
      </c>
      <c r="AG23" s="84">
        <v>634</v>
      </c>
      <c r="AH23" s="81">
        <f>AG23*0.5</f>
        <v>317</v>
      </c>
      <c r="AI23" s="82">
        <v>3170</v>
      </c>
      <c r="AJ23" s="81">
        <v>0</v>
      </c>
      <c r="AK23" s="81">
        <f>AJ23*0.5</f>
        <v>0</v>
      </c>
      <c r="AL23" s="82">
        <v>0</v>
      </c>
      <c r="AM23" s="83">
        <v>12934</v>
      </c>
      <c r="AN23" s="81">
        <f>AM23*0.5</f>
        <v>6467</v>
      </c>
      <c r="AO23" s="82">
        <v>80190.800000000017</v>
      </c>
      <c r="AP23" s="81">
        <v>2223</v>
      </c>
      <c r="AQ23" s="81">
        <f>AP23*0.5</f>
        <v>1111.5</v>
      </c>
      <c r="AR23" s="82">
        <v>9558.9</v>
      </c>
      <c r="AS23" s="83">
        <v>1074</v>
      </c>
      <c r="AT23" s="81">
        <f>AS23*0.5</f>
        <v>537</v>
      </c>
      <c r="AU23" s="82">
        <v>4618.2000000000007</v>
      </c>
      <c r="AV23" s="83">
        <v>11197</v>
      </c>
      <c r="AW23" s="81">
        <f>AV23*0.5</f>
        <v>5598.5</v>
      </c>
      <c r="AX23" s="82">
        <v>50386.5</v>
      </c>
      <c r="AY23" s="84">
        <v>2892</v>
      </c>
      <c r="AZ23" s="81">
        <f>AY23*0.5</f>
        <v>1446</v>
      </c>
      <c r="BA23" s="82">
        <v>15616.8</v>
      </c>
      <c r="BB23" s="84">
        <v>4279</v>
      </c>
      <c r="BC23" s="81">
        <f>BB23*0.5</f>
        <v>2139.5</v>
      </c>
      <c r="BD23" s="82">
        <v>21395</v>
      </c>
      <c r="BE23" s="81">
        <v>0</v>
      </c>
      <c r="BF23" s="81">
        <f>BE23*0.5</f>
        <v>0</v>
      </c>
      <c r="BG23" s="82">
        <v>0</v>
      </c>
      <c r="BH23" s="83">
        <v>50</v>
      </c>
      <c r="BI23" s="81">
        <f>BH23*0.5</f>
        <v>25</v>
      </c>
      <c r="BJ23" s="82">
        <v>310</v>
      </c>
      <c r="BK23" s="81">
        <v>5</v>
      </c>
      <c r="BL23" s="81">
        <f>BK23*0.5</f>
        <v>2.5</v>
      </c>
      <c r="BM23" s="82">
        <v>21.5</v>
      </c>
      <c r="BN23" s="83">
        <v>7</v>
      </c>
      <c r="BO23" s="81">
        <f>BN23*0.5</f>
        <v>3.5</v>
      </c>
      <c r="BP23" s="82">
        <v>55.900000000000006</v>
      </c>
      <c r="BQ23" s="83">
        <v>11</v>
      </c>
      <c r="BR23" s="81">
        <f>BQ23*0.5</f>
        <v>5.5</v>
      </c>
      <c r="BS23" s="82">
        <v>49.5</v>
      </c>
      <c r="BT23" s="84">
        <v>3</v>
      </c>
      <c r="BU23" s="81">
        <f>BT23*0.5</f>
        <v>1.5</v>
      </c>
      <c r="BV23" s="82">
        <v>16.200000000000003</v>
      </c>
      <c r="BW23" s="84">
        <v>0</v>
      </c>
      <c r="BX23" s="81">
        <f>BW23*0.5</f>
        <v>0</v>
      </c>
      <c r="BY23" s="82">
        <v>0</v>
      </c>
      <c r="BZ23" s="81">
        <v>0</v>
      </c>
      <c r="CA23" s="81">
        <f>BZ23*0.5</f>
        <v>0</v>
      </c>
      <c r="CB23" s="82">
        <v>0</v>
      </c>
      <c r="CC23" s="83">
        <v>12786</v>
      </c>
      <c r="CD23" s="81">
        <f>CC23*0.5</f>
        <v>6393</v>
      </c>
      <c r="CE23" s="82">
        <v>75339.92</v>
      </c>
      <c r="CF23" s="81">
        <v>1878</v>
      </c>
      <c r="CG23" s="81">
        <f>CF23*0.5</f>
        <v>939</v>
      </c>
      <c r="CH23" s="82">
        <v>7676.3600000000024</v>
      </c>
      <c r="CI23" s="83">
        <v>883</v>
      </c>
      <c r="CJ23" s="81">
        <f>CI23*0.5</f>
        <v>441.5</v>
      </c>
      <c r="CK23" s="82">
        <v>3609.6350000000002</v>
      </c>
      <c r="CL23" s="83">
        <v>10824</v>
      </c>
      <c r="CM23" s="81">
        <f>CL23*0.5</f>
        <v>5412</v>
      </c>
      <c r="CN23" s="82">
        <v>46287.899999999994</v>
      </c>
      <c r="CO23" s="84">
        <v>4160</v>
      </c>
      <c r="CP23" s="81">
        <f>CO23*0.5</f>
        <v>2080</v>
      </c>
      <c r="CQ23" s="82">
        <v>21366.449999999997</v>
      </c>
      <c r="CR23" s="84">
        <v>3753</v>
      </c>
      <c r="CS23" s="81">
        <f>CR23*0.5</f>
        <v>1876.5</v>
      </c>
      <c r="CT23" s="82">
        <v>17836.25</v>
      </c>
      <c r="CU23" s="81">
        <v>0</v>
      </c>
      <c r="CV23" s="81">
        <f>CU23*0.5</f>
        <v>0</v>
      </c>
      <c r="CW23" s="82">
        <v>0</v>
      </c>
      <c r="CX23" s="83">
        <v>11408</v>
      </c>
      <c r="CY23" s="81">
        <f>CX23*0.5</f>
        <v>5704</v>
      </c>
      <c r="CZ23" s="82">
        <v>67231.56</v>
      </c>
      <c r="DA23" s="81">
        <v>1381</v>
      </c>
      <c r="DB23" s="81">
        <f>DA23*0.5</f>
        <v>690.5</v>
      </c>
      <c r="DC23" s="82">
        <v>5644.83</v>
      </c>
      <c r="DD23" s="83">
        <v>794</v>
      </c>
      <c r="DE23" s="81">
        <f>DD23*0.5</f>
        <v>397</v>
      </c>
      <c r="DF23" s="82">
        <v>3245.8599999999997</v>
      </c>
      <c r="DG23" s="83">
        <v>10003</v>
      </c>
      <c r="DH23" s="81">
        <f>DG23*0.5</f>
        <v>5001.5</v>
      </c>
      <c r="DI23" s="82">
        <v>42781.05</v>
      </c>
      <c r="DJ23" s="84">
        <v>2684</v>
      </c>
      <c r="DK23" s="81">
        <f>DJ23*0.5</f>
        <v>1342</v>
      </c>
      <c r="DL23" s="82">
        <v>13795.380000000001</v>
      </c>
      <c r="DM23" s="84">
        <v>2857</v>
      </c>
      <c r="DN23" s="81">
        <f>DM23*0.5</f>
        <v>1428.5</v>
      </c>
      <c r="DO23" s="82">
        <v>13577.75</v>
      </c>
      <c r="DP23" s="81">
        <v>0</v>
      </c>
      <c r="DQ23" s="81">
        <f>DP23*0.5</f>
        <v>0</v>
      </c>
      <c r="DR23" s="82">
        <v>0</v>
      </c>
      <c r="DS23" s="83">
        <v>13825</v>
      </c>
      <c r="DT23" s="81">
        <f>DS23*0.5</f>
        <v>6912.5</v>
      </c>
      <c r="DU23" s="82">
        <v>82368.929999999993</v>
      </c>
      <c r="DV23" s="81">
        <v>1714</v>
      </c>
      <c r="DW23" s="81">
        <f>DV23*0.5</f>
        <v>857</v>
      </c>
      <c r="DX23" s="82">
        <v>7081.7999999999993</v>
      </c>
      <c r="DY23" s="83">
        <v>879</v>
      </c>
      <c r="DZ23" s="81">
        <f>DY23*0.5</f>
        <v>439.5</v>
      </c>
      <c r="EA23" s="82">
        <v>3631.59</v>
      </c>
      <c r="EB23" s="83">
        <v>11000</v>
      </c>
      <c r="EC23" s="81">
        <f>EB23*0.5</f>
        <v>5500</v>
      </c>
      <c r="ED23" s="82">
        <v>47560.039999999994</v>
      </c>
      <c r="EE23" s="84">
        <v>3822</v>
      </c>
      <c r="EF23" s="81">
        <f>EE23*0.5</f>
        <v>1911</v>
      </c>
      <c r="EG23" s="82">
        <v>19848.52</v>
      </c>
      <c r="EH23" s="84">
        <v>4050</v>
      </c>
      <c r="EI23" s="81">
        <f>EH23*0.5</f>
        <v>2025</v>
      </c>
      <c r="EJ23" s="82">
        <v>19457.830000000002</v>
      </c>
      <c r="EK23" s="81">
        <v>0</v>
      </c>
      <c r="EL23" s="81">
        <f>EK23*0.5</f>
        <v>0</v>
      </c>
      <c r="EM23" s="82">
        <v>0</v>
      </c>
      <c r="EN23" s="83">
        <v>13968</v>
      </c>
      <c r="EO23" s="81">
        <f>EN23*0.5</f>
        <v>6984</v>
      </c>
      <c r="EP23" s="82">
        <v>83103.416159999993</v>
      </c>
      <c r="EQ23" s="81">
        <v>2037</v>
      </c>
      <c r="ER23" s="81">
        <f>EQ23*0.5</f>
        <v>1018.5</v>
      </c>
      <c r="ES23" s="82">
        <v>8406.9919200000004</v>
      </c>
      <c r="ET23" s="83">
        <v>1016</v>
      </c>
      <c r="EU23" s="81">
        <f>ET23*0.5</f>
        <v>508</v>
      </c>
      <c r="EV23" s="82">
        <v>4192.3073599999998</v>
      </c>
      <c r="EW23" s="83">
        <v>11089</v>
      </c>
      <c r="EX23" s="81">
        <f>EW23*0.5</f>
        <v>5544.5</v>
      </c>
      <c r="EY23" s="82">
        <v>47872.527199999997</v>
      </c>
      <c r="EZ23" s="84">
        <v>3999</v>
      </c>
      <c r="FA23" s="81">
        <f>EZ23*0.5</f>
        <v>1999.5</v>
      </c>
      <c r="FB23" s="82">
        <v>20730.284639999998</v>
      </c>
      <c r="FC23" s="84">
        <v>4802</v>
      </c>
      <c r="FD23" s="81">
        <f>FC23*0.5</f>
        <v>2401</v>
      </c>
      <c r="FE23" s="82">
        <v>23039.368000000002</v>
      </c>
      <c r="FF23" s="85">
        <v>0</v>
      </c>
      <c r="FG23" s="85">
        <f>FF23*0.5</f>
        <v>0</v>
      </c>
      <c r="FH23" s="86">
        <v>0</v>
      </c>
      <c r="FI23" s="87">
        <v>14956</v>
      </c>
      <c r="FJ23" s="85">
        <f>FI23*0.5</f>
        <v>7478</v>
      </c>
      <c r="FK23" s="86">
        <v>89311.709999999992</v>
      </c>
      <c r="FL23" s="85">
        <v>2067</v>
      </c>
      <c r="FM23" s="85">
        <f>FL23*0.5</f>
        <v>1033.5</v>
      </c>
      <c r="FN23" s="86">
        <v>8563.89</v>
      </c>
      <c r="FO23" s="87">
        <v>1026</v>
      </c>
      <c r="FP23" s="85">
        <f>FO23*0.5</f>
        <v>513</v>
      </c>
      <c r="FQ23" s="86">
        <v>4250.9399999999996</v>
      </c>
      <c r="FR23" s="87">
        <v>12739</v>
      </c>
      <c r="FS23" s="85">
        <f>FR23*0.5</f>
        <v>6369.5</v>
      </c>
      <c r="FT23" s="86">
        <v>55208.520000000004</v>
      </c>
      <c r="FU23" s="88">
        <v>4159</v>
      </c>
      <c r="FV23" s="85">
        <f>FU23*0.5</f>
        <v>2079.5</v>
      </c>
      <c r="FW23" s="86">
        <v>21638.839999999997</v>
      </c>
      <c r="FX23" s="88">
        <v>5342</v>
      </c>
      <c r="FY23" s="85">
        <f>FX23*0.5</f>
        <v>2671</v>
      </c>
      <c r="FZ23" s="86">
        <v>25726.379999999997</v>
      </c>
      <c r="GA23" s="85">
        <v>0</v>
      </c>
      <c r="GB23" s="85">
        <f>GA23*0.5</f>
        <v>0</v>
      </c>
      <c r="GC23" s="86">
        <v>0</v>
      </c>
      <c r="GD23" s="87">
        <v>13758</v>
      </c>
      <c r="GE23" s="85">
        <f>GD23*0.5</f>
        <v>6879</v>
      </c>
      <c r="GF23" s="86">
        <v>82154.86</v>
      </c>
      <c r="GG23" s="85">
        <v>2102</v>
      </c>
      <c r="GH23" s="85">
        <f>GG23*0.5</f>
        <v>1051</v>
      </c>
      <c r="GI23" s="86">
        <v>8706.7173999999795</v>
      </c>
      <c r="GJ23" s="87">
        <v>1071</v>
      </c>
      <c r="GK23" s="85">
        <f>GJ23*0.5</f>
        <v>535.5</v>
      </c>
      <c r="GL23" s="86">
        <v>4436.4948999999997</v>
      </c>
      <c r="GM23" s="87">
        <v>12226</v>
      </c>
      <c r="GN23" s="85">
        <f>GM23*0.5</f>
        <v>6113</v>
      </c>
      <c r="GO23" s="86">
        <v>52985.7</v>
      </c>
      <c r="GP23" s="88">
        <v>3755</v>
      </c>
      <c r="GQ23" s="85">
        <f>GP23*0.5</f>
        <v>1877.5</v>
      </c>
      <c r="GR23" s="86">
        <v>19533.943800000001</v>
      </c>
      <c r="GS23" s="88">
        <v>5237</v>
      </c>
      <c r="GT23" s="85">
        <f>GS23*0.5</f>
        <v>2618.5</v>
      </c>
      <c r="GU23" s="86">
        <v>25221.15</v>
      </c>
      <c r="GV23" s="85">
        <v>0</v>
      </c>
      <c r="GW23" s="85">
        <f>GV23*0.5</f>
        <v>0</v>
      </c>
      <c r="GX23" s="86">
        <v>0</v>
      </c>
      <c r="GY23" s="87">
        <v>12523</v>
      </c>
      <c r="GZ23" s="85">
        <f>GY23*0.5</f>
        <v>6261.5</v>
      </c>
      <c r="HA23" s="86">
        <v>74784.98000000001</v>
      </c>
      <c r="HB23" s="85">
        <v>1900</v>
      </c>
      <c r="HC23" s="85">
        <f>HB23*0.5</f>
        <v>950</v>
      </c>
      <c r="HD23" s="86">
        <v>7870.8899999999994</v>
      </c>
      <c r="HE23" s="87">
        <v>1010</v>
      </c>
      <c r="HF23" s="85">
        <f>HE23*0.5</f>
        <v>505</v>
      </c>
      <c r="HG23" s="86">
        <v>4183.74</v>
      </c>
      <c r="HH23" s="87">
        <v>11940</v>
      </c>
      <c r="HI23" s="85">
        <f>HH23*0.5</f>
        <v>5970</v>
      </c>
      <c r="HJ23" s="86">
        <v>51745.979999999996</v>
      </c>
      <c r="HK23" s="88">
        <v>3346</v>
      </c>
      <c r="HL23" s="85">
        <f>HK23*0.5</f>
        <v>1673</v>
      </c>
      <c r="HM23" s="86">
        <v>17410.050000000003</v>
      </c>
      <c r="HN23" s="88">
        <v>4350</v>
      </c>
      <c r="HO23" s="85">
        <f>HN23*0.5</f>
        <v>2175</v>
      </c>
      <c r="HP23" s="86">
        <v>20950.989999999998</v>
      </c>
      <c r="HQ23" s="89">
        <f t="shared" si="0"/>
        <v>9025</v>
      </c>
      <c r="HR23" s="90">
        <f>HQ23*0.5</f>
        <v>4512.5</v>
      </c>
      <c r="HS23" s="90">
        <f t="shared" si="1"/>
        <v>55376.3</v>
      </c>
      <c r="HT23" s="90">
        <f t="shared" si="2"/>
        <v>107492</v>
      </c>
      <c r="HU23" s="90">
        <f>HT23*0.5</f>
        <v>53746</v>
      </c>
      <c r="HV23" s="90">
        <f t="shared" si="3"/>
        <v>642756.97615999996</v>
      </c>
      <c r="HW23" s="90">
        <f t="shared" si="4"/>
        <v>20626</v>
      </c>
      <c r="HX23" s="90">
        <f>HW23*0.5</f>
        <v>10313</v>
      </c>
      <c r="HY23" s="90">
        <f t="shared" si="5"/>
        <v>86463.589319999985</v>
      </c>
      <c r="HZ23" s="90">
        <f t="shared" si="6"/>
        <v>6920</v>
      </c>
      <c r="IA23" s="90">
        <f>HZ23*0.5</f>
        <v>3460</v>
      </c>
      <c r="IB23" s="90">
        <f t="shared" si="7"/>
        <v>28773.527259999995</v>
      </c>
      <c r="IC23" s="90">
        <f t="shared" si="7"/>
        <v>79070</v>
      </c>
      <c r="ID23" s="90">
        <f>IC23*0.5</f>
        <v>39535</v>
      </c>
      <c r="IE23" s="90">
        <f t="shared" si="8"/>
        <v>343179.1972</v>
      </c>
      <c r="IF23" s="90">
        <f t="shared" si="8"/>
        <v>25195</v>
      </c>
      <c r="IG23" s="90">
        <f>IF23*0.5</f>
        <v>12597.5</v>
      </c>
      <c r="IH23" s="90">
        <f t="shared" si="9"/>
        <v>131201.22844000004</v>
      </c>
      <c r="II23" s="90">
        <f t="shared" si="9"/>
        <v>29962</v>
      </c>
      <c r="IJ23" s="90">
        <f>II23*0.5</f>
        <v>14981</v>
      </c>
      <c r="IK23" s="90">
        <f t="shared" si="10"/>
        <v>144648.33799999999</v>
      </c>
    </row>
    <row r="24" spans="1:245" ht="14.5" x14ac:dyDescent="0.35">
      <c r="A24" s="91">
        <v>11</v>
      </c>
      <c r="B24" s="93" t="s">
        <v>34</v>
      </c>
      <c r="C24" s="77">
        <v>1652</v>
      </c>
      <c r="D24" s="77">
        <f>C24*7</f>
        <v>11564</v>
      </c>
      <c r="E24" s="78">
        <v>131463.12</v>
      </c>
      <c r="F24" s="79">
        <v>2949</v>
      </c>
      <c r="G24" s="77">
        <f>F24*7</f>
        <v>20643</v>
      </c>
      <c r="H24" s="78">
        <v>165402.70000000001</v>
      </c>
      <c r="I24" s="77">
        <v>1882</v>
      </c>
      <c r="J24" s="77">
        <f>I24*7</f>
        <v>13174</v>
      </c>
      <c r="K24" s="78">
        <v>154803.29999999999</v>
      </c>
      <c r="L24" s="80">
        <v>2875</v>
      </c>
      <c r="M24" s="77">
        <f>L24*7</f>
        <v>20125</v>
      </c>
      <c r="N24" s="78">
        <v>166459.01999999999</v>
      </c>
      <c r="O24" s="81">
        <v>2044</v>
      </c>
      <c r="P24" s="81">
        <f>O24*7</f>
        <v>14308</v>
      </c>
      <c r="Q24" s="82">
        <v>168076.4</v>
      </c>
      <c r="R24" s="83">
        <v>91</v>
      </c>
      <c r="S24" s="81">
        <f>R24*7</f>
        <v>637</v>
      </c>
      <c r="T24" s="82">
        <v>7607.2000000000007</v>
      </c>
      <c r="U24" s="81">
        <v>3099</v>
      </c>
      <c r="V24" s="81">
        <f>U24*7</f>
        <v>21693</v>
      </c>
      <c r="W24" s="82">
        <v>179389.97999999998</v>
      </c>
      <c r="X24" s="83">
        <v>117</v>
      </c>
      <c r="Y24" s="81">
        <f>X24*7</f>
        <v>819</v>
      </c>
      <c r="Z24" s="82">
        <v>6820.66</v>
      </c>
      <c r="AA24" s="83">
        <v>10</v>
      </c>
      <c r="AB24" s="81">
        <f>AA24*7</f>
        <v>70</v>
      </c>
      <c r="AC24" s="82">
        <v>617.4</v>
      </c>
      <c r="AD24" s="84">
        <v>68</v>
      </c>
      <c r="AE24" s="81">
        <f>AD24*7</f>
        <v>476</v>
      </c>
      <c r="AF24" s="82">
        <v>4951.08</v>
      </c>
      <c r="AG24" s="84">
        <v>35</v>
      </c>
      <c r="AH24" s="81">
        <f>AG24*7</f>
        <v>245</v>
      </c>
      <c r="AI24" s="82">
        <v>2363.2199999999998</v>
      </c>
      <c r="AJ24" s="81">
        <v>0</v>
      </c>
      <c r="AK24" s="81">
        <f>AJ24*7</f>
        <v>0</v>
      </c>
      <c r="AL24" s="82">
        <v>0</v>
      </c>
      <c r="AM24" s="83">
        <v>5411</v>
      </c>
      <c r="AN24" s="81">
        <f>AM24*7</f>
        <v>37877</v>
      </c>
      <c r="AO24" s="82">
        <v>455111.30000000005</v>
      </c>
      <c r="AP24" s="81">
        <v>3342</v>
      </c>
      <c r="AQ24" s="81">
        <f>AP24*7</f>
        <v>23394</v>
      </c>
      <c r="AR24" s="82">
        <v>196351.33000000002</v>
      </c>
      <c r="AS24" s="83">
        <v>4040</v>
      </c>
      <c r="AT24" s="81">
        <f>AS24*7</f>
        <v>28280</v>
      </c>
      <c r="AU24" s="82">
        <v>237669.59999999998</v>
      </c>
      <c r="AV24" s="83">
        <v>998</v>
      </c>
      <c r="AW24" s="81">
        <f>AV24*7</f>
        <v>6986</v>
      </c>
      <c r="AX24" s="82">
        <v>61289.55</v>
      </c>
      <c r="AY24" s="84">
        <v>3332</v>
      </c>
      <c r="AZ24" s="81">
        <f>AY24*7</f>
        <v>23324</v>
      </c>
      <c r="BA24" s="82">
        <v>244039.08</v>
      </c>
      <c r="BB24" s="84">
        <v>1073</v>
      </c>
      <c r="BC24" s="81">
        <f>BB24*7</f>
        <v>7511</v>
      </c>
      <c r="BD24" s="82">
        <v>72860.72</v>
      </c>
      <c r="BE24" s="81">
        <v>0</v>
      </c>
      <c r="BF24" s="81">
        <f>BE24*7</f>
        <v>0</v>
      </c>
      <c r="BG24" s="82">
        <v>0</v>
      </c>
      <c r="BH24" s="83">
        <v>21</v>
      </c>
      <c r="BI24" s="81">
        <f>BH24*7</f>
        <v>147</v>
      </c>
      <c r="BJ24" s="82">
        <v>1773.6999999999998</v>
      </c>
      <c r="BK24" s="81">
        <v>1</v>
      </c>
      <c r="BL24" s="81">
        <f>BK24*7</f>
        <v>7</v>
      </c>
      <c r="BM24" s="82">
        <v>60.2</v>
      </c>
      <c r="BN24" s="83">
        <v>21</v>
      </c>
      <c r="BO24" s="81">
        <f>BN24*7</f>
        <v>147</v>
      </c>
      <c r="BP24" s="82">
        <v>1306.3400000000001</v>
      </c>
      <c r="BQ24" s="83">
        <v>0</v>
      </c>
      <c r="BR24" s="81">
        <f>BQ24*7</f>
        <v>0</v>
      </c>
      <c r="BS24" s="82">
        <v>0</v>
      </c>
      <c r="BT24" s="84">
        <v>0</v>
      </c>
      <c r="BU24" s="81">
        <f>BT24*7</f>
        <v>0</v>
      </c>
      <c r="BV24" s="82">
        <v>0</v>
      </c>
      <c r="BW24" s="84">
        <v>0</v>
      </c>
      <c r="BX24" s="81">
        <f>BW24*7</f>
        <v>0</v>
      </c>
      <c r="BY24" s="82">
        <v>0</v>
      </c>
      <c r="BZ24" s="81">
        <v>0</v>
      </c>
      <c r="CA24" s="81">
        <f>BZ24*7</f>
        <v>0</v>
      </c>
      <c r="CB24" s="82">
        <v>0</v>
      </c>
      <c r="CC24" s="83">
        <v>4937</v>
      </c>
      <c r="CD24" s="81">
        <f>CC24*7</f>
        <v>34559</v>
      </c>
      <c r="CE24" s="82">
        <v>407098.01500000001</v>
      </c>
      <c r="CF24" s="81">
        <v>3151</v>
      </c>
      <c r="CG24" s="81">
        <f>CF24*7</f>
        <v>22057</v>
      </c>
      <c r="CH24" s="82">
        <v>181948.6305</v>
      </c>
      <c r="CI24" s="83">
        <v>3404</v>
      </c>
      <c r="CJ24" s="81">
        <f>CI24*7</f>
        <v>23828</v>
      </c>
      <c r="CK24" s="82">
        <v>196677.01200000002</v>
      </c>
      <c r="CL24" s="83">
        <v>1112</v>
      </c>
      <c r="CM24" s="81">
        <f>CL24*7</f>
        <v>7784</v>
      </c>
      <c r="CN24" s="82">
        <v>67079.25</v>
      </c>
      <c r="CO24" s="84">
        <v>2911</v>
      </c>
      <c r="CP24" s="81">
        <f>CO24*7</f>
        <v>20377</v>
      </c>
      <c r="CQ24" s="82">
        <v>209020.00199999998</v>
      </c>
      <c r="CR24" s="84">
        <v>1088</v>
      </c>
      <c r="CS24" s="81">
        <f>CR24*7</f>
        <v>7616</v>
      </c>
      <c r="CT24" s="82">
        <v>72227.740000000005</v>
      </c>
      <c r="CU24" s="81">
        <v>0</v>
      </c>
      <c r="CV24" s="81">
        <f>CU24*7</f>
        <v>0</v>
      </c>
      <c r="CW24" s="82">
        <v>0</v>
      </c>
      <c r="CX24" s="83">
        <v>5471</v>
      </c>
      <c r="CY24" s="81">
        <f>CX24*7</f>
        <v>38297</v>
      </c>
      <c r="CZ24" s="82">
        <v>446864.17000000004</v>
      </c>
      <c r="DA24" s="81">
        <v>3185</v>
      </c>
      <c r="DB24" s="81">
        <f>DA24*7</f>
        <v>22295</v>
      </c>
      <c r="DC24" s="82">
        <v>181909.34999999998</v>
      </c>
      <c r="DD24" s="83">
        <v>3435</v>
      </c>
      <c r="DE24" s="81">
        <f>DD24*7</f>
        <v>24045</v>
      </c>
      <c r="DF24" s="82">
        <v>196101.5</v>
      </c>
      <c r="DG24" s="83">
        <v>1212</v>
      </c>
      <c r="DH24" s="81">
        <f>DG24*7</f>
        <v>8484</v>
      </c>
      <c r="DI24" s="82">
        <v>72446.850000000006</v>
      </c>
      <c r="DJ24" s="84">
        <v>3196</v>
      </c>
      <c r="DK24" s="81">
        <f>DJ24*7</f>
        <v>22372</v>
      </c>
      <c r="DL24" s="82">
        <v>226992.13</v>
      </c>
      <c r="DM24" s="84">
        <v>1217</v>
      </c>
      <c r="DN24" s="81">
        <f>DM24*7</f>
        <v>8519</v>
      </c>
      <c r="DO24" s="82">
        <v>79994.75</v>
      </c>
      <c r="DP24" s="81">
        <v>0</v>
      </c>
      <c r="DQ24" s="81">
        <f>DP24*7</f>
        <v>0</v>
      </c>
      <c r="DR24" s="82">
        <v>0</v>
      </c>
      <c r="DS24" s="83">
        <v>5678</v>
      </c>
      <c r="DT24" s="81">
        <f>DS24*7</f>
        <v>39746</v>
      </c>
      <c r="DU24" s="82">
        <v>464355.32</v>
      </c>
      <c r="DV24" s="81">
        <v>3289</v>
      </c>
      <c r="DW24" s="81">
        <f>DV24*7</f>
        <v>23023</v>
      </c>
      <c r="DX24" s="82">
        <v>188018.12</v>
      </c>
      <c r="DY24" s="83">
        <v>4294</v>
      </c>
      <c r="DZ24" s="81">
        <f>DY24*7</f>
        <v>30058</v>
      </c>
      <c r="EA24" s="82">
        <v>245426.03999999998</v>
      </c>
      <c r="EB24" s="83">
        <v>1186</v>
      </c>
      <c r="EC24" s="81">
        <f>EB24*7</f>
        <v>8302</v>
      </c>
      <c r="ED24" s="82">
        <v>71001.989999999991</v>
      </c>
      <c r="EE24" s="84">
        <v>3559</v>
      </c>
      <c r="EF24" s="81">
        <f>EE24*7</f>
        <v>24913</v>
      </c>
      <c r="EG24" s="82">
        <v>253061.45</v>
      </c>
      <c r="EH24" s="84">
        <v>1071</v>
      </c>
      <c r="EI24" s="81">
        <f>EH24*7</f>
        <v>7497</v>
      </c>
      <c r="EJ24" s="82">
        <v>70570.38</v>
      </c>
      <c r="EK24" s="81">
        <v>0</v>
      </c>
      <c r="EL24" s="81">
        <f>EK24*7</f>
        <v>0</v>
      </c>
      <c r="EM24" s="82">
        <v>0</v>
      </c>
      <c r="EN24" s="83">
        <v>5391</v>
      </c>
      <c r="EO24" s="81">
        <f>EN24*7</f>
        <v>37737</v>
      </c>
      <c r="EP24" s="82">
        <v>440964.01870000002</v>
      </c>
      <c r="EQ24" s="81">
        <v>2978</v>
      </c>
      <c r="ER24" s="81">
        <f>EQ24*7</f>
        <v>20846</v>
      </c>
      <c r="ES24" s="82">
        <v>170316.90087999997</v>
      </c>
      <c r="ET24" s="83">
        <v>3654</v>
      </c>
      <c r="EU24" s="81">
        <f>ET24*7</f>
        <v>25578</v>
      </c>
      <c r="EV24" s="82">
        <v>208905.10084000003</v>
      </c>
      <c r="EW24" s="83">
        <v>1094</v>
      </c>
      <c r="EX24" s="81">
        <f>EW24*7</f>
        <v>7658</v>
      </c>
      <c r="EY24" s="82">
        <v>65472.220800000003</v>
      </c>
      <c r="EZ24" s="84">
        <v>3281</v>
      </c>
      <c r="FA24" s="81">
        <f>EZ24*7</f>
        <v>22967</v>
      </c>
      <c r="FB24" s="82">
        <v>233399.43969999999</v>
      </c>
      <c r="FC24" s="84">
        <v>998</v>
      </c>
      <c r="FD24" s="81">
        <f>FC24*7</f>
        <v>6986</v>
      </c>
      <c r="FE24" s="82">
        <v>65754.241840000002</v>
      </c>
      <c r="FF24" s="85">
        <v>0</v>
      </c>
      <c r="FG24" s="85">
        <f>FF24*7</f>
        <v>0</v>
      </c>
      <c r="FH24" s="86">
        <v>0</v>
      </c>
      <c r="FI24" s="87">
        <v>5878</v>
      </c>
      <c r="FJ24" s="85">
        <f>FI24*7</f>
        <v>41146</v>
      </c>
      <c r="FK24" s="86">
        <v>482109.37000000005</v>
      </c>
      <c r="FL24" s="85">
        <v>3371</v>
      </c>
      <c r="FM24" s="85">
        <f>FL24*7</f>
        <v>23597</v>
      </c>
      <c r="FN24" s="86">
        <v>193134.17</v>
      </c>
      <c r="FO24" s="87">
        <v>3481</v>
      </c>
      <c r="FP24" s="85">
        <f>FO24*7</f>
        <v>24367</v>
      </c>
      <c r="FQ24" s="86">
        <v>199366.43</v>
      </c>
      <c r="FR24" s="87">
        <v>1149</v>
      </c>
      <c r="FS24" s="85">
        <f>FR24*7</f>
        <v>8043</v>
      </c>
      <c r="FT24" s="86">
        <v>68816.01999999999</v>
      </c>
      <c r="FU24" s="88">
        <v>3639</v>
      </c>
      <c r="FV24" s="85">
        <f>FU24*7</f>
        <v>25473</v>
      </c>
      <c r="FW24" s="86">
        <v>259673.38</v>
      </c>
      <c r="FX24" s="88">
        <v>1188</v>
      </c>
      <c r="FY24" s="85">
        <f>FX24*7</f>
        <v>8316</v>
      </c>
      <c r="FZ24" s="86">
        <v>78375.320000000007</v>
      </c>
      <c r="GA24" s="85">
        <v>0</v>
      </c>
      <c r="GB24" s="85">
        <f>GA24*7</f>
        <v>0</v>
      </c>
      <c r="GC24" s="86">
        <v>0</v>
      </c>
      <c r="GD24" s="87">
        <v>5385</v>
      </c>
      <c r="GE24" s="85">
        <f>GD24*7</f>
        <v>37695</v>
      </c>
      <c r="GF24" s="86">
        <v>441068.19749999896</v>
      </c>
      <c r="GG24" s="85">
        <v>2940</v>
      </c>
      <c r="GH24" s="85">
        <f>GG24*7</f>
        <v>20580</v>
      </c>
      <c r="GI24" s="86">
        <v>168357.8483999999</v>
      </c>
      <c r="GJ24" s="87">
        <v>3308</v>
      </c>
      <c r="GK24" s="85">
        <f>GJ24*7</f>
        <v>23156</v>
      </c>
      <c r="GL24" s="86">
        <v>189416.04919999902</v>
      </c>
      <c r="GM24" s="87">
        <v>1075</v>
      </c>
      <c r="GN24" s="85">
        <f>GM24*7</f>
        <v>7525</v>
      </c>
      <c r="GO24" s="86">
        <v>64413.134999999995</v>
      </c>
      <c r="GP24" s="88">
        <v>3355</v>
      </c>
      <c r="GQ24" s="85">
        <f>GP24*7</f>
        <v>23485</v>
      </c>
      <c r="GR24" s="86">
        <v>239009.109999999</v>
      </c>
      <c r="GS24" s="88">
        <v>1185</v>
      </c>
      <c r="GT24" s="85">
        <f>GS24*7</f>
        <v>8295</v>
      </c>
      <c r="GU24" s="86">
        <v>78193.798699999898</v>
      </c>
      <c r="GV24" s="85">
        <v>0</v>
      </c>
      <c r="GW24" s="85">
        <f>GV24*7</f>
        <v>0</v>
      </c>
      <c r="GX24" s="86">
        <v>0</v>
      </c>
      <c r="GY24" s="87">
        <v>4307</v>
      </c>
      <c r="GZ24" s="85">
        <f>GY24*7</f>
        <v>30149</v>
      </c>
      <c r="HA24" s="86">
        <v>352705.76</v>
      </c>
      <c r="HB24" s="85">
        <v>2418</v>
      </c>
      <c r="HC24" s="85">
        <f>HB24*7</f>
        <v>16926</v>
      </c>
      <c r="HD24" s="86">
        <v>138416.24</v>
      </c>
      <c r="HE24" s="87">
        <v>2610</v>
      </c>
      <c r="HF24" s="85">
        <f>HE24*7</f>
        <v>18270</v>
      </c>
      <c r="HG24" s="86">
        <v>149410.01999999999</v>
      </c>
      <c r="HH24" s="87">
        <v>999</v>
      </c>
      <c r="HI24" s="85">
        <f>HH24*7</f>
        <v>6993</v>
      </c>
      <c r="HJ24" s="86">
        <v>59813.210000000006</v>
      </c>
      <c r="HK24" s="88">
        <v>2599</v>
      </c>
      <c r="HL24" s="85">
        <f>HK24*7</f>
        <v>18193</v>
      </c>
      <c r="HM24" s="86">
        <v>185095.83000000002</v>
      </c>
      <c r="HN24" s="88">
        <v>1089</v>
      </c>
      <c r="HO24" s="85">
        <f>HN24*7</f>
        <v>7623</v>
      </c>
      <c r="HP24" s="86">
        <v>71838.64</v>
      </c>
      <c r="HQ24" s="89">
        <f t="shared" si="0"/>
        <v>5578</v>
      </c>
      <c r="HR24" s="90">
        <f>HQ24*7</f>
        <v>39046</v>
      </c>
      <c r="HS24" s="90">
        <f t="shared" si="1"/>
        <v>454342.81999999995</v>
      </c>
      <c r="HT24" s="90">
        <f t="shared" si="2"/>
        <v>42570</v>
      </c>
      <c r="HU24" s="90">
        <f>HT24*7</f>
        <v>297990</v>
      </c>
      <c r="HV24" s="90">
        <f t="shared" si="3"/>
        <v>3499657.0511999996</v>
      </c>
      <c r="HW24" s="90">
        <f t="shared" si="4"/>
        <v>30227</v>
      </c>
      <c r="HX24" s="90">
        <f>HW24*7</f>
        <v>211589</v>
      </c>
      <c r="HY24" s="90">
        <f t="shared" si="5"/>
        <v>1736630.3197800003</v>
      </c>
      <c r="HZ24" s="90">
        <f t="shared" si="6"/>
        <v>24883</v>
      </c>
      <c r="IA24" s="90">
        <f>HZ24*7</f>
        <v>174181</v>
      </c>
      <c r="IB24" s="90">
        <f t="shared" si="7"/>
        <v>1431732.3220399991</v>
      </c>
      <c r="IC24" s="90">
        <f t="shared" si="7"/>
        <v>7686</v>
      </c>
      <c r="ID24" s="90">
        <f>IC24*7</f>
        <v>53802</v>
      </c>
      <c r="IE24" s="90">
        <f t="shared" si="8"/>
        <v>462133.60580000008</v>
      </c>
      <c r="IF24" s="90">
        <f t="shared" si="8"/>
        <v>22301</v>
      </c>
      <c r="IG24" s="90">
        <f>IF24*7</f>
        <v>156107</v>
      </c>
      <c r="IH24" s="90">
        <f t="shared" si="9"/>
        <v>1595568.1216999989</v>
      </c>
      <c r="II24" s="90">
        <f t="shared" si="9"/>
        <v>7756</v>
      </c>
      <c r="IJ24" s="90">
        <f>II24*7</f>
        <v>54292</v>
      </c>
      <c r="IK24" s="90">
        <f t="shared" si="10"/>
        <v>513803.49053999991</v>
      </c>
    </row>
    <row r="25" spans="1:245" ht="14.5" x14ac:dyDescent="0.35">
      <c r="A25" s="91">
        <v>12</v>
      </c>
      <c r="B25" s="93" t="s">
        <v>34</v>
      </c>
      <c r="C25" s="77">
        <v>43</v>
      </c>
      <c r="D25" s="77">
        <f>C25*8</f>
        <v>344</v>
      </c>
      <c r="E25" s="78">
        <v>3893.68</v>
      </c>
      <c r="F25" s="79">
        <v>76</v>
      </c>
      <c r="G25" s="77">
        <f>F25*8</f>
        <v>608</v>
      </c>
      <c r="H25" s="78">
        <v>4943.4800000000005</v>
      </c>
      <c r="I25" s="77">
        <v>37</v>
      </c>
      <c r="J25" s="77">
        <f>I25*8</f>
        <v>296</v>
      </c>
      <c r="K25" s="78">
        <v>3463.68</v>
      </c>
      <c r="L25" s="80">
        <v>53</v>
      </c>
      <c r="M25" s="77">
        <f>L25*8</f>
        <v>424</v>
      </c>
      <c r="N25" s="78">
        <v>3594.8</v>
      </c>
      <c r="O25" s="81">
        <v>47</v>
      </c>
      <c r="P25" s="81">
        <f>O25*8</f>
        <v>376</v>
      </c>
      <c r="Q25" s="82">
        <v>4403.3999999999996</v>
      </c>
      <c r="R25" s="83">
        <v>14</v>
      </c>
      <c r="S25" s="81">
        <f>R25*8</f>
        <v>112</v>
      </c>
      <c r="T25" s="82">
        <v>1333.3200000000002</v>
      </c>
      <c r="U25" s="81">
        <v>38</v>
      </c>
      <c r="V25" s="81">
        <f>U25*8</f>
        <v>304</v>
      </c>
      <c r="W25" s="82">
        <v>2535.2800000000002</v>
      </c>
      <c r="X25" s="83">
        <v>2</v>
      </c>
      <c r="Y25" s="81">
        <f>X25*8</f>
        <v>16</v>
      </c>
      <c r="Z25" s="82">
        <v>134.16</v>
      </c>
      <c r="AA25" s="83">
        <v>0</v>
      </c>
      <c r="AB25" s="81">
        <f>AA25*8</f>
        <v>0</v>
      </c>
      <c r="AC25" s="82">
        <v>0</v>
      </c>
      <c r="AD25" s="84">
        <v>6</v>
      </c>
      <c r="AE25" s="81">
        <f>AD25*8</f>
        <v>48</v>
      </c>
      <c r="AF25" s="82">
        <v>492.2</v>
      </c>
      <c r="AG25" s="84">
        <v>0</v>
      </c>
      <c r="AH25" s="81">
        <f>AG25*8</f>
        <v>0</v>
      </c>
      <c r="AI25" s="82">
        <v>0</v>
      </c>
      <c r="AJ25" s="81">
        <v>0</v>
      </c>
      <c r="AK25" s="81">
        <f>AJ25*8</f>
        <v>0</v>
      </c>
      <c r="AL25" s="82">
        <v>0</v>
      </c>
      <c r="AM25" s="83">
        <v>550</v>
      </c>
      <c r="AN25" s="81">
        <f>AM25*8</f>
        <v>4400</v>
      </c>
      <c r="AO25" s="82">
        <v>52188.9</v>
      </c>
      <c r="AP25" s="81">
        <v>49</v>
      </c>
      <c r="AQ25" s="81">
        <f>AP25*8</f>
        <v>392</v>
      </c>
      <c r="AR25" s="82">
        <v>3298.96</v>
      </c>
      <c r="AS25" s="83">
        <v>105</v>
      </c>
      <c r="AT25" s="81">
        <f>AS25*8</f>
        <v>840</v>
      </c>
      <c r="AU25" s="82">
        <v>7038.24</v>
      </c>
      <c r="AV25" s="83">
        <v>31</v>
      </c>
      <c r="AW25" s="81">
        <f>AV25*8</f>
        <v>248</v>
      </c>
      <c r="AX25" s="82">
        <v>2160</v>
      </c>
      <c r="AY25" s="84">
        <v>303</v>
      </c>
      <c r="AZ25" s="81">
        <f>AY25*8</f>
        <v>2424</v>
      </c>
      <c r="BA25" s="82">
        <v>24952.400000000001</v>
      </c>
      <c r="BB25" s="84">
        <v>5</v>
      </c>
      <c r="BC25" s="81">
        <f>BB25*8</f>
        <v>40</v>
      </c>
      <c r="BD25" s="82">
        <v>384.11999999999995</v>
      </c>
      <c r="BE25" s="81">
        <v>0</v>
      </c>
      <c r="BF25" s="81">
        <f>BE25*8</f>
        <v>0</v>
      </c>
      <c r="BG25" s="82">
        <v>0</v>
      </c>
      <c r="BH25" s="83">
        <v>2</v>
      </c>
      <c r="BI25" s="81">
        <f>BH25*8</f>
        <v>16</v>
      </c>
      <c r="BJ25" s="82">
        <v>191.88</v>
      </c>
      <c r="BK25" s="81">
        <v>0</v>
      </c>
      <c r="BL25" s="81">
        <f>BK25*8</f>
        <v>0</v>
      </c>
      <c r="BM25" s="82">
        <v>0</v>
      </c>
      <c r="BN25" s="83">
        <v>0</v>
      </c>
      <c r="BO25" s="81">
        <f>BN25*8</f>
        <v>0</v>
      </c>
      <c r="BP25" s="82">
        <v>0</v>
      </c>
      <c r="BQ25" s="83">
        <v>0</v>
      </c>
      <c r="BR25" s="81">
        <f>BQ25*8</f>
        <v>0</v>
      </c>
      <c r="BS25" s="82">
        <v>0</v>
      </c>
      <c r="BT25" s="84">
        <v>0</v>
      </c>
      <c r="BU25" s="81">
        <f>BT25*8</f>
        <v>0</v>
      </c>
      <c r="BV25" s="82">
        <v>0</v>
      </c>
      <c r="BW25" s="84">
        <v>0</v>
      </c>
      <c r="BX25" s="81">
        <f>BW25*8</f>
        <v>0</v>
      </c>
      <c r="BY25" s="82">
        <v>0</v>
      </c>
      <c r="BZ25" s="81">
        <v>0</v>
      </c>
      <c r="CA25" s="81">
        <f>BZ25*8</f>
        <v>0</v>
      </c>
      <c r="CB25" s="82">
        <v>0</v>
      </c>
      <c r="CC25" s="83">
        <v>363</v>
      </c>
      <c r="CD25" s="81">
        <f>CC25*8</f>
        <v>2904</v>
      </c>
      <c r="CE25" s="82">
        <v>34083.299999999996</v>
      </c>
      <c r="CF25" s="81">
        <v>50</v>
      </c>
      <c r="CG25" s="81">
        <f>CF25*8</f>
        <v>400</v>
      </c>
      <c r="CH25" s="82">
        <v>3298.9599999999996</v>
      </c>
      <c r="CI25" s="83">
        <v>63</v>
      </c>
      <c r="CJ25" s="81">
        <f>CI25*8</f>
        <v>504</v>
      </c>
      <c r="CK25" s="82">
        <v>4148.6400000000003</v>
      </c>
      <c r="CL25" s="83">
        <v>31</v>
      </c>
      <c r="CM25" s="81">
        <f>CL25*8</f>
        <v>248</v>
      </c>
      <c r="CN25" s="82">
        <v>2127.6000000000004</v>
      </c>
      <c r="CO25" s="84">
        <v>260</v>
      </c>
      <c r="CP25" s="81">
        <f>CO25*8</f>
        <v>2080</v>
      </c>
      <c r="CQ25" s="82">
        <v>21288.719999999998</v>
      </c>
      <c r="CR25" s="84">
        <v>11</v>
      </c>
      <c r="CS25" s="81">
        <f>CR25*8</f>
        <v>88</v>
      </c>
      <c r="CT25" s="82">
        <v>835.56000000000006</v>
      </c>
      <c r="CU25" s="81">
        <v>0</v>
      </c>
      <c r="CV25" s="81">
        <f>CU25*8</f>
        <v>0</v>
      </c>
      <c r="CW25" s="82">
        <v>0</v>
      </c>
      <c r="CX25" s="83">
        <v>144</v>
      </c>
      <c r="CY25" s="81">
        <f>CX25*8</f>
        <v>1152</v>
      </c>
      <c r="CZ25" s="82">
        <v>13461.119999999999</v>
      </c>
      <c r="DA25" s="81">
        <v>43</v>
      </c>
      <c r="DB25" s="81">
        <f>DA25*8</f>
        <v>344</v>
      </c>
      <c r="DC25" s="82">
        <v>2822.52</v>
      </c>
      <c r="DD25" s="83">
        <v>72</v>
      </c>
      <c r="DE25" s="81">
        <f>DD25*8</f>
        <v>576</v>
      </c>
      <c r="DF25" s="82">
        <v>4705.92</v>
      </c>
      <c r="DG25" s="83">
        <v>43</v>
      </c>
      <c r="DH25" s="81">
        <f>DG25*8</f>
        <v>344</v>
      </c>
      <c r="DI25" s="82">
        <v>2962.8</v>
      </c>
      <c r="DJ25" s="84">
        <v>242</v>
      </c>
      <c r="DK25" s="81">
        <f>DJ25*8</f>
        <v>1936</v>
      </c>
      <c r="DL25" s="82">
        <v>19670.879999999997</v>
      </c>
      <c r="DM25" s="84">
        <v>18</v>
      </c>
      <c r="DN25" s="81">
        <f>DM25*8</f>
        <v>144</v>
      </c>
      <c r="DO25" s="82">
        <v>1354.32</v>
      </c>
      <c r="DP25" s="81">
        <v>0</v>
      </c>
      <c r="DQ25" s="81">
        <f>DP25*8</f>
        <v>0</v>
      </c>
      <c r="DR25" s="82">
        <v>0</v>
      </c>
      <c r="DS25" s="83">
        <v>201</v>
      </c>
      <c r="DT25" s="81">
        <f>DS25*8</f>
        <v>1608</v>
      </c>
      <c r="DU25" s="82">
        <v>18791.55</v>
      </c>
      <c r="DV25" s="81">
        <v>44</v>
      </c>
      <c r="DW25" s="81">
        <f>DV25*8</f>
        <v>352</v>
      </c>
      <c r="DX25" s="82">
        <v>2861.1499999999996</v>
      </c>
      <c r="DY25" s="83">
        <v>88</v>
      </c>
      <c r="DZ25" s="81">
        <f>DY25*8</f>
        <v>704</v>
      </c>
      <c r="EA25" s="82">
        <v>5750.57</v>
      </c>
      <c r="EB25" s="83">
        <v>43</v>
      </c>
      <c r="EC25" s="81">
        <f>EB25*8</f>
        <v>344</v>
      </c>
      <c r="ED25" s="82">
        <v>2951.72</v>
      </c>
      <c r="EE25" s="84">
        <v>227</v>
      </c>
      <c r="EF25" s="81">
        <f>EE25*8</f>
        <v>1816</v>
      </c>
      <c r="EG25" s="82">
        <v>18452.2</v>
      </c>
      <c r="EH25" s="84">
        <v>10</v>
      </c>
      <c r="EI25" s="81">
        <f>EH25*8</f>
        <v>80</v>
      </c>
      <c r="EJ25" s="82">
        <v>752.41000000000008</v>
      </c>
      <c r="EK25" s="81">
        <v>0</v>
      </c>
      <c r="EL25" s="81">
        <f>EK25*8</f>
        <v>0</v>
      </c>
      <c r="EM25" s="82">
        <v>0</v>
      </c>
      <c r="EN25" s="83">
        <v>166</v>
      </c>
      <c r="EO25" s="81">
        <f>EN25*8</f>
        <v>1328</v>
      </c>
      <c r="EP25" s="82">
        <v>15517.6</v>
      </c>
      <c r="EQ25" s="81">
        <v>34</v>
      </c>
      <c r="ER25" s="81">
        <f>EQ25*8</f>
        <v>272</v>
      </c>
      <c r="ES25" s="82">
        <v>2211.3696</v>
      </c>
      <c r="ET25" s="83">
        <v>70</v>
      </c>
      <c r="EU25" s="81">
        <f>ET25*8</f>
        <v>560</v>
      </c>
      <c r="EV25" s="82">
        <v>4568.6777600000005</v>
      </c>
      <c r="EW25" s="83">
        <v>37</v>
      </c>
      <c r="EX25" s="81">
        <f>EW25*8</f>
        <v>296</v>
      </c>
      <c r="EY25" s="82">
        <v>2540.4623999999999</v>
      </c>
      <c r="EZ25" s="84">
        <v>263</v>
      </c>
      <c r="FA25" s="81">
        <f>EZ25*8</f>
        <v>2104</v>
      </c>
      <c r="FB25" s="82">
        <v>21393.460160000002</v>
      </c>
      <c r="FC25" s="84">
        <v>7</v>
      </c>
      <c r="FD25" s="81">
        <f>FC25*8</f>
        <v>56</v>
      </c>
      <c r="FE25" s="82">
        <v>520.34</v>
      </c>
      <c r="FF25" s="85">
        <v>0</v>
      </c>
      <c r="FG25" s="85">
        <f>FF25*8</f>
        <v>0</v>
      </c>
      <c r="FH25" s="86">
        <v>0</v>
      </c>
      <c r="FI25" s="87">
        <v>202</v>
      </c>
      <c r="FJ25" s="85">
        <f>FI25*8</f>
        <v>1616</v>
      </c>
      <c r="FK25" s="86">
        <v>18889.359999999993</v>
      </c>
      <c r="FL25" s="85">
        <v>53</v>
      </c>
      <c r="FM25" s="85">
        <f>FL25*8</f>
        <v>424</v>
      </c>
      <c r="FN25" s="86">
        <v>3472.11</v>
      </c>
      <c r="FO25" s="87">
        <v>75</v>
      </c>
      <c r="FP25" s="85">
        <f>FO25*8</f>
        <v>600</v>
      </c>
      <c r="FQ25" s="86">
        <v>4912.6999999999989</v>
      </c>
      <c r="FR25" s="87">
        <v>31</v>
      </c>
      <c r="FS25" s="85">
        <f>FR25*8</f>
        <v>248</v>
      </c>
      <c r="FT25" s="86">
        <v>2130.3400000000006</v>
      </c>
      <c r="FU25" s="88">
        <v>298</v>
      </c>
      <c r="FV25" s="85">
        <f>FU25*8</f>
        <v>2384</v>
      </c>
      <c r="FW25" s="86">
        <v>24243.359999999997</v>
      </c>
      <c r="FX25" s="88">
        <v>20</v>
      </c>
      <c r="FY25" s="85">
        <f>FX25*8</f>
        <v>160</v>
      </c>
      <c r="FZ25" s="86">
        <v>1518.6600000000003</v>
      </c>
      <c r="GA25" s="85">
        <v>0</v>
      </c>
      <c r="GB25" s="85">
        <f>GA25*8</f>
        <v>0</v>
      </c>
      <c r="GC25" s="86">
        <v>0</v>
      </c>
      <c r="GD25" s="87">
        <v>184</v>
      </c>
      <c r="GE25" s="85">
        <f>GD25*8</f>
        <v>1472</v>
      </c>
      <c r="GF25" s="86">
        <v>17231.377599999989</v>
      </c>
      <c r="GG25" s="85">
        <v>38</v>
      </c>
      <c r="GH25" s="85">
        <f>GG25*8</f>
        <v>304</v>
      </c>
      <c r="GI25" s="86">
        <v>2492.6239999999902</v>
      </c>
      <c r="GJ25" s="87">
        <v>59</v>
      </c>
      <c r="GK25" s="85">
        <f>GJ25*8</f>
        <v>472</v>
      </c>
      <c r="GL25" s="86">
        <v>3864.4295999999986</v>
      </c>
      <c r="GM25" s="87">
        <v>35</v>
      </c>
      <c r="GN25" s="85">
        <f>GM25*8</f>
        <v>280</v>
      </c>
      <c r="GO25" s="86">
        <v>2395.8719999999998</v>
      </c>
      <c r="GP25" s="88">
        <v>288</v>
      </c>
      <c r="GQ25" s="85">
        <f>GP25*8</f>
        <v>2304</v>
      </c>
      <c r="GR25" s="86">
        <v>23426.83679999999</v>
      </c>
      <c r="GS25" s="88">
        <v>9</v>
      </c>
      <c r="GT25" s="85">
        <f>GS25*8</f>
        <v>72</v>
      </c>
      <c r="GU25" s="86">
        <v>677.16</v>
      </c>
      <c r="GV25" s="85">
        <v>0</v>
      </c>
      <c r="GW25" s="85">
        <f>GV25*8</f>
        <v>0</v>
      </c>
      <c r="GX25" s="86">
        <v>0</v>
      </c>
      <c r="GY25" s="87">
        <v>133</v>
      </c>
      <c r="GZ25" s="85">
        <f>GY25*8</f>
        <v>1064</v>
      </c>
      <c r="HA25" s="86">
        <v>12435.400000000001</v>
      </c>
      <c r="HB25" s="85">
        <v>38</v>
      </c>
      <c r="HC25" s="85">
        <f>HB25*8</f>
        <v>304</v>
      </c>
      <c r="HD25" s="86">
        <v>2494.41</v>
      </c>
      <c r="HE25" s="87">
        <v>52</v>
      </c>
      <c r="HF25" s="85">
        <f>HE25*8</f>
        <v>416</v>
      </c>
      <c r="HG25" s="86">
        <v>3409.45</v>
      </c>
      <c r="HH25" s="87">
        <v>30</v>
      </c>
      <c r="HI25" s="85">
        <f>HH25*8</f>
        <v>240</v>
      </c>
      <c r="HJ25" s="86">
        <v>2052</v>
      </c>
      <c r="HK25" s="88">
        <v>146</v>
      </c>
      <c r="HL25" s="85">
        <f>HK25*8</f>
        <v>1168</v>
      </c>
      <c r="HM25" s="86">
        <v>11874.939999999999</v>
      </c>
      <c r="HN25" s="88">
        <v>5</v>
      </c>
      <c r="HO25" s="85">
        <f>HN25*8</f>
        <v>40</v>
      </c>
      <c r="HP25" s="86">
        <v>376.2</v>
      </c>
      <c r="HQ25" s="89">
        <f t="shared" si="0"/>
        <v>127</v>
      </c>
      <c r="HR25" s="90">
        <f>HQ25*8</f>
        <v>1016</v>
      </c>
      <c r="HS25" s="90">
        <f t="shared" si="1"/>
        <v>11760.759999999998</v>
      </c>
      <c r="HT25" s="90">
        <f t="shared" si="2"/>
        <v>1959</v>
      </c>
      <c r="HU25" s="90">
        <f>HT25*8</f>
        <v>15672</v>
      </c>
      <c r="HV25" s="90">
        <f t="shared" si="3"/>
        <v>184123.80759999994</v>
      </c>
      <c r="HW25" s="90">
        <f t="shared" si="4"/>
        <v>463</v>
      </c>
      <c r="HX25" s="90">
        <f>HW25*8</f>
        <v>3704</v>
      </c>
      <c r="HY25" s="90">
        <f t="shared" si="5"/>
        <v>30553.553599999988</v>
      </c>
      <c r="HZ25" s="90">
        <f t="shared" si="6"/>
        <v>511</v>
      </c>
      <c r="IA25" s="90">
        <f>HZ25*8</f>
        <v>4088</v>
      </c>
      <c r="IB25" s="90">
        <f t="shared" si="7"/>
        <v>33620.087359999998</v>
      </c>
      <c r="IC25" s="90">
        <f t="shared" si="7"/>
        <v>250</v>
      </c>
      <c r="ID25" s="90">
        <f>IC25*8</f>
        <v>2000</v>
      </c>
      <c r="IE25" s="90">
        <f t="shared" si="8"/>
        <v>17190.454400000002</v>
      </c>
      <c r="IF25" s="90">
        <f t="shared" si="8"/>
        <v>1735</v>
      </c>
      <c r="IG25" s="90">
        <f>IF25*8</f>
        <v>13880</v>
      </c>
      <c r="IH25" s="90">
        <f t="shared" si="9"/>
        <v>141551.63695999997</v>
      </c>
      <c r="II25" s="90">
        <f t="shared" si="9"/>
        <v>65</v>
      </c>
      <c r="IJ25" s="90">
        <f>II25*8</f>
        <v>520</v>
      </c>
      <c r="IK25" s="90">
        <f t="shared" si="10"/>
        <v>4900.1099999999997</v>
      </c>
    </row>
    <row r="26" spans="1:245" ht="14.5" x14ac:dyDescent="0.35">
      <c r="A26" s="91">
        <v>13</v>
      </c>
      <c r="B26" s="93" t="s">
        <v>34</v>
      </c>
      <c r="C26" s="77">
        <v>854</v>
      </c>
      <c r="D26" s="77">
        <f>C26*9</f>
        <v>7686</v>
      </c>
      <c r="E26" s="78">
        <v>87017.55</v>
      </c>
      <c r="F26" s="79">
        <v>307</v>
      </c>
      <c r="G26" s="77">
        <f>F26*9</f>
        <v>2763</v>
      </c>
      <c r="H26" s="78">
        <v>22075</v>
      </c>
      <c r="I26" s="77">
        <v>908</v>
      </c>
      <c r="J26" s="77">
        <f>I26*9</f>
        <v>8172</v>
      </c>
      <c r="K26" s="78">
        <v>95676.85</v>
      </c>
      <c r="L26" s="80">
        <v>338</v>
      </c>
      <c r="M26" s="77">
        <f>L26*9</f>
        <v>3042</v>
      </c>
      <c r="N26" s="78">
        <v>25325.279999999999</v>
      </c>
      <c r="O26" s="81">
        <v>970</v>
      </c>
      <c r="P26" s="81">
        <f>O26*9</f>
        <v>8730</v>
      </c>
      <c r="Q26" s="82">
        <v>102341.17</v>
      </c>
      <c r="R26" s="83">
        <v>36</v>
      </c>
      <c r="S26" s="81">
        <f>R26*9</f>
        <v>324</v>
      </c>
      <c r="T26" s="82">
        <v>3852.4799999999996</v>
      </c>
      <c r="U26" s="81">
        <v>373</v>
      </c>
      <c r="V26" s="81">
        <f>U26*9</f>
        <v>3357</v>
      </c>
      <c r="W26" s="82">
        <v>27953.009999999995</v>
      </c>
      <c r="X26" s="83">
        <v>19</v>
      </c>
      <c r="Y26" s="81">
        <f>X26*9</f>
        <v>171</v>
      </c>
      <c r="Z26" s="82">
        <v>1435.7700000000002</v>
      </c>
      <c r="AA26" s="83">
        <v>6</v>
      </c>
      <c r="AB26" s="81">
        <f>AA26*9</f>
        <v>54</v>
      </c>
      <c r="AC26" s="82">
        <v>461.70000000000005</v>
      </c>
      <c r="AD26" s="84">
        <v>29</v>
      </c>
      <c r="AE26" s="81">
        <f>AD26*9</f>
        <v>261</v>
      </c>
      <c r="AF26" s="82">
        <v>2701.3099999999995</v>
      </c>
      <c r="AG26" s="84">
        <v>4</v>
      </c>
      <c r="AH26" s="81">
        <f>AG26*9</f>
        <v>36</v>
      </c>
      <c r="AI26" s="82">
        <v>356.4</v>
      </c>
      <c r="AJ26" s="81">
        <v>0</v>
      </c>
      <c r="AK26" s="81">
        <f>AJ26*9</f>
        <v>0</v>
      </c>
      <c r="AL26" s="82">
        <v>0</v>
      </c>
      <c r="AM26" s="83">
        <v>1537</v>
      </c>
      <c r="AN26" s="81">
        <f>AM26*9</f>
        <v>13833</v>
      </c>
      <c r="AO26" s="82">
        <v>165213.13999999996</v>
      </c>
      <c r="AP26" s="81">
        <v>341</v>
      </c>
      <c r="AQ26" s="81">
        <f>AP26*9</f>
        <v>3069</v>
      </c>
      <c r="AR26" s="82">
        <v>25696.800000000003</v>
      </c>
      <c r="AS26" s="83">
        <v>527</v>
      </c>
      <c r="AT26" s="81">
        <f>AS26*9</f>
        <v>4743</v>
      </c>
      <c r="AU26" s="82">
        <v>39733.29</v>
      </c>
      <c r="AV26" s="83">
        <v>136</v>
      </c>
      <c r="AW26" s="81">
        <f>AV26*9</f>
        <v>1224</v>
      </c>
      <c r="AX26" s="82">
        <v>10696.049999999997</v>
      </c>
      <c r="AY26" s="84">
        <v>1014</v>
      </c>
      <c r="AZ26" s="81">
        <f>AY26*9</f>
        <v>9126</v>
      </c>
      <c r="BA26" s="82">
        <v>94957.25</v>
      </c>
      <c r="BB26" s="84">
        <v>55</v>
      </c>
      <c r="BC26" s="81">
        <f>BB26*9</f>
        <v>495</v>
      </c>
      <c r="BD26" s="82">
        <v>4780.3500000000004</v>
      </c>
      <c r="BE26" s="81">
        <v>0</v>
      </c>
      <c r="BF26" s="81">
        <f>BE26*9</f>
        <v>0</v>
      </c>
      <c r="BG26" s="82">
        <v>0</v>
      </c>
      <c r="BH26" s="83">
        <v>6</v>
      </c>
      <c r="BI26" s="81">
        <f>BH26*9</f>
        <v>54</v>
      </c>
      <c r="BJ26" s="82">
        <v>647.61</v>
      </c>
      <c r="BK26" s="81">
        <v>3</v>
      </c>
      <c r="BL26" s="81">
        <f>BK26*9</f>
        <v>27</v>
      </c>
      <c r="BM26" s="82">
        <v>220.59</v>
      </c>
      <c r="BN26" s="83">
        <v>8</v>
      </c>
      <c r="BO26" s="81">
        <f>BN26*9</f>
        <v>72</v>
      </c>
      <c r="BP26" s="82">
        <v>599.84999999999991</v>
      </c>
      <c r="BQ26" s="83">
        <v>0</v>
      </c>
      <c r="BR26" s="81">
        <f>BQ26*9</f>
        <v>0</v>
      </c>
      <c r="BS26" s="82">
        <v>0</v>
      </c>
      <c r="BT26" s="84">
        <v>0</v>
      </c>
      <c r="BU26" s="81">
        <f>BT26*9</f>
        <v>0</v>
      </c>
      <c r="BV26" s="82">
        <v>0</v>
      </c>
      <c r="BW26" s="84">
        <v>0</v>
      </c>
      <c r="BX26" s="81">
        <f>BW26*9</f>
        <v>0</v>
      </c>
      <c r="BY26" s="82">
        <v>0</v>
      </c>
      <c r="BZ26" s="81">
        <v>0</v>
      </c>
      <c r="CA26" s="81">
        <f>BZ26*9</f>
        <v>0</v>
      </c>
      <c r="CB26" s="82">
        <v>0</v>
      </c>
      <c r="CC26" s="83">
        <v>1887</v>
      </c>
      <c r="CD26" s="81">
        <f>CC26*9</f>
        <v>16983</v>
      </c>
      <c r="CE26" s="82">
        <v>199550.21149999998</v>
      </c>
      <c r="CF26" s="81">
        <v>459</v>
      </c>
      <c r="CG26" s="81">
        <f>CF26*9</f>
        <v>4131</v>
      </c>
      <c r="CH26" s="82">
        <v>33916.68</v>
      </c>
      <c r="CI26" s="83">
        <v>527</v>
      </c>
      <c r="CJ26" s="81">
        <f>CI26*9</f>
        <v>4743</v>
      </c>
      <c r="CK26" s="82">
        <v>39013.47</v>
      </c>
      <c r="CL26" s="83">
        <v>154</v>
      </c>
      <c r="CM26" s="81">
        <f>CL26*9</f>
        <v>1386</v>
      </c>
      <c r="CN26" s="82">
        <v>11931.3</v>
      </c>
      <c r="CO26" s="84">
        <v>1207</v>
      </c>
      <c r="CP26" s="81">
        <f>CO26*9</f>
        <v>10863</v>
      </c>
      <c r="CQ26" s="82">
        <v>111154.3605</v>
      </c>
      <c r="CR26" s="84">
        <v>164</v>
      </c>
      <c r="CS26" s="81">
        <f>CR26*9</f>
        <v>1476</v>
      </c>
      <c r="CT26" s="82">
        <v>13975.915000000001</v>
      </c>
      <c r="CU26" s="81">
        <v>0</v>
      </c>
      <c r="CV26" s="81">
        <f>CU26*9</f>
        <v>0</v>
      </c>
      <c r="CW26" s="82">
        <v>0</v>
      </c>
      <c r="CX26" s="83">
        <v>1906</v>
      </c>
      <c r="CY26" s="81">
        <f>CX26*9</f>
        <v>17154</v>
      </c>
      <c r="CZ26" s="82">
        <v>200363.32</v>
      </c>
      <c r="DA26" s="81">
        <v>362</v>
      </c>
      <c r="DB26" s="81">
        <f>DA26*9</f>
        <v>3258</v>
      </c>
      <c r="DC26" s="82">
        <v>26548.2</v>
      </c>
      <c r="DD26" s="83">
        <v>467</v>
      </c>
      <c r="DE26" s="81">
        <f>DD26*9</f>
        <v>4203</v>
      </c>
      <c r="DF26" s="82">
        <v>34249.5</v>
      </c>
      <c r="DG26" s="83">
        <v>182</v>
      </c>
      <c r="DH26" s="81">
        <f>DG26*9</f>
        <v>1638</v>
      </c>
      <c r="DI26" s="82">
        <v>13992.75</v>
      </c>
      <c r="DJ26" s="84">
        <v>1212</v>
      </c>
      <c r="DK26" s="81">
        <f>DJ26*9</f>
        <v>10908</v>
      </c>
      <c r="DL26" s="82">
        <v>110830.64</v>
      </c>
      <c r="DM26" s="84">
        <v>94</v>
      </c>
      <c r="DN26" s="81">
        <f>DM26*9</f>
        <v>846</v>
      </c>
      <c r="DO26" s="82">
        <v>7951.77</v>
      </c>
      <c r="DP26" s="81">
        <v>0</v>
      </c>
      <c r="DQ26" s="81">
        <f>DP26*9</f>
        <v>0</v>
      </c>
      <c r="DR26" s="82">
        <v>0</v>
      </c>
      <c r="DS26" s="83">
        <v>1825</v>
      </c>
      <c r="DT26" s="81">
        <f>DS26*9</f>
        <v>16425</v>
      </c>
      <c r="DU26" s="82">
        <v>191986.51</v>
      </c>
      <c r="DV26" s="81">
        <v>417</v>
      </c>
      <c r="DW26" s="81">
        <f>DV26*9</f>
        <v>3753</v>
      </c>
      <c r="DX26" s="82">
        <v>30695.449999999997</v>
      </c>
      <c r="DY26" s="83">
        <v>509</v>
      </c>
      <c r="DZ26" s="81">
        <f>DY26*9</f>
        <v>4581</v>
      </c>
      <c r="EA26" s="82">
        <v>37445.39</v>
      </c>
      <c r="EB26" s="83">
        <v>162</v>
      </c>
      <c r="EC26" s="81">
        <f>EB26*9</f>
        <v>1458</v>
      </c>
      <c r="ED26" s="82">
        <v>12466.09</v>
      </c>
      <c r="EE26" s="84">
        <v>1194</v>
      </c>
      <c r="EF26" s="81">
        <f>EE26*9</f>
        <v>10746</v>
      </c>
      <c r="EG26" s="82">
        <v>109287.1</v>
      </c>
      <c r="EH26" s="84">
        <v>88</v>
      </c>
      <c r="EI26" s="81">
        <f>EH26*9</f>
        <v>792</v>
      </c>
      <c r="EJ26" s="82">
        <v>7453.26</v>
      </c>
      <c r="EK26" s="81">
        <v>0</v>
      </c>
      <c r="EL26" s="81">
        <f>EK26*9</f>
        <v>0</v>
      </c>
      <c r="EM26" s="82">
        <v>0</v>
      </c>
      <c r="EN26" s="83">
        <v>1669</v>
      </c>
      <c r="EO26" s="81">
        <f>EN26*9</f>
        <v>15021</v>
      </c>
      <c r="EP26" s="82">
        <v>175568.26204</v>
      </c>
      <c r="EQ26" s="81">
        <v>344</v>
      </c>
      <c r="ER26" s="81">
        <f>EQ26*9</f>
        <v>3096</v>
      </c>
      <c r="ES26" s="82">
        <v>25329.800159999999</v>
      </c>
      <c r="ET26" s="83">
        <v>406</v>
      </c>
      <c r="EU26" s="81">
        <f>ET26*9</f>
        <v>3654</v>
      </c>
      <c r="EV26" s="82">
        <v>29851.724880000002</v>
      </c>
      <c r="EW26" s="83">
        <v>136</v>
      </c>
      <c r="EX26" s="81">
        <f>EW26*9</f>
        <v>1224</v>
      </c>
      <c r="EY26" s="82">
        <v>10469.995200000001</v>
      </c>
      <c r="EZ26" s="84">
        <v>1086</v>
      </c>
      <c r="FA26" s="81">
        <f>EZ26*9</f>
        <v>9774</v>
      </c>
      <c r="FB26" s="82">
        <v>99388.598400000003</v>
      </c>
      <c r="FC26" s="84">
        <v>68</v>
      </c>
      <c r="FD26" s="81">
        <f>FC26*9</f>
        <v>612</v>
      </c>
      <c r="FE26" s="82">
        <v>5753.5341600000002</v>
      </c>
      <c r="FF26" s="85">
        <v>0</v>
      </c>
      <c r="FG26" s="85">
        <f>FF26*9</f>
        <v>0</v>
      </c>
      <c r="FH26" s="86">
        <v>0</v>
      </c>
      <c r="FI26" s="87">
        <v>1965</v>
      </c>
      <c r="FJ26" s="85">
        <f>FI26*9</f>
        <v>17685</v>
      </c>
      <c r="FK26" s="86">
        <v>206770.74</v>
      </c>
      <c r="FL26" s="85">
        <v>362</v>
      </c>
      <c r="FM26" s="85">
        <f>FL26*9</f>
        <v>3258</v>
      </c>
      <c r="FN26" s="86">
        <v>26685.18</v>
      </c>
      <c r="FO26" s="87">
        <v>444</v>
      </c>
      <c r="FP26" s="85">
        <f>FO26*9</f>
        <v>3996</v>
      </c>
      <c r="FQ26" s="86">
        <v>32692.720000000001</v>
      </c>
      <c r="FR26" s="87">
        <v>129</v>
      </c>
      <c r="FS26" s="85">
        <f>FR26*9</f>
        <v>1161</v>
      </c>
      <c r="FT26" s="86">
        <v>9925.6500000000015</v>
      </c>
      <c r="FU26" s="88">
        <v>1193</v>
      </c>
      <c r="FV26" s="85">
        <f>FU26*9</f>
        <v>10737</v>
      </c>
      <c r="FW26" s="86">
        <v>109221.54000000001</v>
      </c>
      <c r="FX26" s="88">
        <v>125</v>
      </c>
      <c r="FY26" s="85">
        <f>FX26*9</f>
        <v>1125</v>
      </c>
      <c r="FZ26" s="86">
        <v>10595.100000000002</v>
      </c>
      <c r="GA26" s="85">
        <v>0</v>
      </c>
      <c r="GB26" s="85">
        <f>GA26*9</f>
        <v>0</v>
      </c>
      <c r="GC26" s="86">
        <v>0</v>
      </c>
      <c r="GD26" s="87">
        <v>1911</v>
      </c>
      <c r="GE26" s="85">
        <f>GD26*9</f>
        <v>17199</v>
      </c>
      <c r="GF26" s="86">
        <v>201054.39010000002</v>
      </c>
      <c r="GG26" s="85">
        <v>276</v>
      </c>
      <c r="GH26" s="85">
        <f>GG26*9</f>
        <v>2484</v>
      </c>
      <c r="GI26" s="86">
        <v>20335.843799999991</v>
      </c>
      <c r="GJ26" s="87">
        <v>451</v>
      </c>
      <c r="GK26" s="85">
        <f>GJ26*9</f>
        <v>4059</v>
      </c>
      <c r="GL26" s="86">
        <v>33215.358599999898</v>
      </c>
      <c r="GM26" s="87">
        <v>115</v>
      </c>
      <c r="GN26" s="85">
        <f>GM26*9</f>
        <v>1035</v>
      </c>
      <c r="GO26" s="86">
        <v>8857.3639999999905</v>
      </c>
      <c r="GP26" s="88">
        <v>1086</v>
      </c>
      <c r="GQ26" s="85">
        <f>GP26*9</f>
        <v>9774</v>
      </c>
      <c r="GR26" s="86">
        <v>99388.550099999993</v>
      </c>
      <c r="GS26" s="88">
        <v>128</v>
      </c>
      <c r="GT26" s="85">
        <f>GS26*9</f>
        <v>1152</v>
      </c>
      <c r="GU26" s="86">
        <v>10862.809299999979</v>
      </c>
      <c r="GV26" s="85">
        <v>0</v>
      </c>
      <c r="GW26" s="85">
        <f>GV26*9</f>
        <v>0</v>
      </c>
      <c r="GX26" s="86">
        <v>0</v>
      </c>
      <c r="GY26" s="87">
        <v>1504</v>
      </c>
      <c r="GZ26" s="85">
        <f>GY26*9</f>
        <v>13536</v>
      </c>
      <c r="HA26" s="86">
        <v>158186.63</v>
      </c>
      <c r="HB26" s="85">
        <v>243</v>
      </c>
      <c r="HC26" s="85">
        <f>HB26*9</f>
        <v>2187</v>
      </c>
      <c r="HD26" s="86">
        <v>17908.04</v>
      </c>
      <c r="HE26" s="87">
        <v>398</v>
      </c>
      <c r="HF26" s="85">
        <f>HE26*9</f>
        <v>3582</v>
      </c>
      <c r="HG26" s="86">
        <v>29281.81</v>
      </c>
      <c r="HH26" s="87">
        <v>122</v>
      </c>
      <c r="HI26" s="85">
        <f>HH26*9</f>
        <v>1098</v>
      </c>
      <c r="HJ26" s="86">
        <v>9387.01</v>
      </c>
      <c r="HK26" s="88">
        <v>985</v>
      </c>
      <c r="HL26" s="85">
        <f>HK26*9</f>
        <v>8865</v>
      </c>
      <c r="HM26" s="86">
        <v>90109.47</v>
      </c>
      <c r="HN26" s="88">
        <v>89</v>
      </c>
      <c r="HO26" s="85">
        <f>HN26*9</f>
        <v>801</v>
      </c>
      <c r="HP26" s="86">
        <v>7537.61</v>
      </c>
      <c r="HQ26" s="89">
        <f t="shared" si="0"/>
        <v>2732</v>
      </c>
      <c r="HR26" s="90">
        <f>HQ26*9</f>
        <v>24588</v>
      </c>
      <c r="HS26" s="90">
        <f t="shared" si="1"/>
        <v>285035.57</v>
      </c>
      <c r="HT26" s="90">
        <f t="shared" si="2"/>
        <v>14246</v>
      </c>
      <c r="HU26" s="90">
        <f>HT26*9</f>
        <v>128214</v>
      </c>
      <c r="HV26" s="90">
        <f t="shared" si="3"/>
        <v>1503193.2936399998</v>
      </c>
      <c r="HW26" s="90">
        <f t="shared" si="4"/>
        <v>3463</v>
      </c>
      <c r="HX26" s="90">
        <f>HW26*9</f>
        <v>31167</v>
      </c>
      <c r="HY26" s="90">
        <f t="shared" si="5"/>
        <v>256004.69396</v>
      </c>
      <c r="HZ26" s="90">
        <f t="shared" si="6"/>
        <v>3312</v>
      </c>
      <c r="IA26" s="90">
        <f>HZ26*9</f>
        <v>29808</v>
      </c>
      <c r="IB26" s="90">
        <f t="shared" si="7"/>
        <v>244826.1634799999</v>
      </c>
      <c r="IC26" s="90">
        <f t="shared" si="7"/>
        <v>1013</v>
      </c>
      <c r="ID26" s="90">
        <f>IC26*9</f>
        <v>9117</v>
      </c>
      <c r="IE26" s="90">
        <f t="shared" si="8"/>
        <v>78262.259199999986</v>
      </c>
      <c r="IF26" s="90">
        <f t="shared" si="8"/>
        <v>7813</v>
      </c>
      <c r="IG26" s="90">
        <f>IF26*9</f>
        <v>70317</v>
      </c>
      <c r="IH26" s="90">
        <f t="shared" si="9"/>
        <v>717817.27899999998</v>
      </c>
      <c r="II26" s="90">
        <f t="shared" si="9"/>
        <v>690</v>
      </c>
      <c r="IJ26" s="90">
        <f>II26*9</f>
        <v>6210</v>
      </c>
      <c r="IK26" s="90">
        <f t="shared" si="10"/>
        <v>58671.648459999982</v>
      </c>
    </row>
    <row r="27" spans="1:245" ht="14.5" x14ac:dyDescent="0.35">
      <c r="A27" s="91">
        <v>14</v>
      </c>
      <c r="B27" s="93" t="s">
        <v>34</v>
      </c>
      <c r="C27" s="77">
        <v>0</v>
      </c>
      <c r="D27" s="77">
        <f>C27*10</f>
        <v>0</v>
      </c>
      <c r="E27" s="78">
        <v>0</v>
      </c>
      <c r="F27" s="79">
        <v>5</v>
      </c>
      <c r="G27" s="77">
        <f>F27*10</f>
        <v>50</v>
      </c>
      <c r="H27" s="78">
        <v>415</v>
      </c>
      <c r="I27" s="77">
        <v>0</v>
      </c>
      <c r="J27" s="77">
        <f>I27*10</f>
        <v>0</v>
      </c>
      <c r="K27" s="78">
        <v>0</v>
      </c>
      <c r="L27" s="80">
        <v>2</v>
      </c>
      <c r="M27" s="77">
        <f>L27*10</f>
        <v>20</v>
      </c>
      <c r="N27" s="78">
        <v>163.4</v>
      </c>
      <c r="O27" s="81">
        <v>0</v>
      </c>
      <c r="P27" s="81">
        <f>O27*10</f>
        <v>0</v>
      </c>
      <c r="Q27" s="82">
        <v>0</v>
      </c>
      <c r="R27" s="83">
        <v>0</v>
      </c>
      <c r="S27" s="81">
        <f>R27*10</f>
        <v>0</v>
      </c>
      <c r="T27" s="82">
        <v>0</v>
      </c>
      <c r="U27" s="81">
        <v>5</v>
      </c>
      <c r="V27" s="81">
        <f>U27*10</f>
        <v>50</v>
      </c>
      <c r="W27" s="82">
        <v>412.8</v>
      </c>
      <c r="X27" s="83">
        <v>0</v>
      </c>
      <c r="Y27" s="81">
        <f>X27*10</f>
        <v>0</v>
      </c>
      <c r="Z27" s="82">
        <v>0</v>
      </c>
      <c r="AA27" s="83">
        <v>0</v>
      </c>
      <c r="AB27" s="81">
        <f>AA27*10</f>
        <v>0</v>
      </c>
      <c r="AC27" s="82">
        <v>0</v>
      </c>
      <c r="AD27" s="84">
        <v>0</v>
      </c>
      <c r="AE27" s="81">
        <f>AD27*10</f>
        <v>0</v>
      </c>
      <c r="AF27" s="82">
        <v>0</v>
      </c>
      <c r="AG27" s="84">
        <v>0</v>
      </c>
      <c r="AH27" s="81">
        <f>AG27*10</f>
        <v>0</v>
      </c>
      <c r="AI27" s="82">
        <v>0</v>
      </c>
      <c r="AJ27" s="81">
        <v>0</v>
      </c>
      <c r="AK27" s="81">
        <f>AJ27*10</f>
        <v>0</v>
      </c>
      <c r="AL27" s="82">
        <v>0</v>
      </c>
      <c r="AM27" s="83">
        <v>8</v>
      </c>
      <c r="AN27" s="81">
        <f>AM27*10</f>
        <v>80</v>
      </c>
      <c r="AO27" s="82">
        <v>947.1</v>
      </c>
      <c r="AP27" s="81">
        <v>2</v>
      </c>
      <c r="AQ27" s="81">
        <f>AP27*10</f>
        <v>20</v>
      </c>
      <c r="AR27" s="82">
        <v>163.4</v>
      </c>
      <c r="AS27" s="83">
        <v>8</v>
      </c>
      <c r="AT27" s="81">
        <f>AS27*10</f>
        <v>80</v>
      </c>
      <c r="AU27" s="82">
        <v>657.9</v>
      </c>
      <c r="AV27" s="83">
        <v>0</v>
      </c>
      <c r="AW27" s="81">
        <f>AV27*10</f>
        <v>0</v>
      </c>
      <c r="AX27" s="82">
        <v>0</v>
      </c>
      <c r="AY27" s="84">
        <v>7</v>
      </c>
      <c r="AZ27" s="81">
        <f>AY27*10</f>
        <v>70</v>
      </c>
      <c r="BA27" s="82">
        <v>749</v>
      </c>
      <c r="BB27" s="84">
        <v>0</v>
      </c>
      <c r="BC27" s="81">
        <f>BB27*10</f>
        <v>0</v>
      </c>
      <c r="BD27" s="82">
        <v>0</v>
      </c>
      <c r="BE27" s="81">
        <v>0</v>
      </c>
      <c r="BF27" s="81">
        <f>BE27*10</f>
        <v>0</v>
      </c>
      <c r="BG27" s="82">
        <v>0</v>
      </c>
      <c r="BH27" s="83">
        <v>0</v>
      </c>
      <c r="BI27" s="81">
        <f>BH27*10</f>
        <v>0</v>
      </c>
      <c r="BJ27" s="82">
        <v>0</v>
      </c>
      <c r="BK27" s="81">
        <v>0</v>
      </c>
      <c r="BL27" s="81">
        <f>BK27*10</f>
        <v>0</v>
      </c>
      <c r="BM27" s="82">
        <v>0</v>
      </c>
      <c r="BN27" s="83">
        <v>0</v>
      </c>
      <c r="BO27" s="81">
        <f>BN27*10</f>
        <v>0</v>
      </c>
      <c r="BP27" s="82">
        <v>0</v>
      </c>
      <c r="BQ27" s="83">
        <v>0</v>
      </c>
      <c r="BR27" s="81">
        <f>BQ27*10</f>
        <v>0</v>
      </c>
      <c r="BS27" s="82">
        <v>0</v>
      </c>
      <c r="BT27" s="84">
        <v>0</v>
      </c>
      <c r="BU27" s="81">
        <f>BT27*10</f>
        <v>0</v>
      </c>
      <c r="BV27" s="82">
        <v>0</v>
      </c>
      <c r="BW27" s="84">
        <v>0</v>
      </c>
      <c r="BX27" s="81">
        <f>BW27*10</f>
        <v>0</v>
      </c>
      <c r="BY27" s="82">
        <v>0</v>
      </c>
      <c r="BZ27" s="81">
        <v>0</v>
      </c>
      <c r="CA27" s="81">
        <f>BZ27*10</f>
        <v>0</v>
      </c>
      <c r="CB27" s="82">
        <v>0</v>
      </c>
      <c r="CC27" s="83">
        <v>9</v>
      </c>
      <c r="CD27" s="81">
        <f>CC27*10</f>
        <v>90</v>
      </c>
      <c r="CE27" s="82">
        <v>1094.7</v>
      </c>
      <c r="CF27" s="81">
        <v>2</v>
      </c>
      <c r="CG27" s="81">
        <f>CF27*10</f>
        <v>20</v>
      </c>
      <c r="CH27" s="82">
        <v>167.7</v>
      </c>
      <c r="CI27" s="83">
        <v>6</v>
      </c>
      <c r="CJ27" s="81">
        <f>CI27*10</f>
        <v>60</v>
      </c>
      <c r="CK27" s="82">
        <v>470.85</v>
      </c>
      <c r="CL27" s="83">
        <v>0</v>
      </c>
      <c r="CM27" s="81">
        <f>CL27*10</f>
        <v>0</v>
      </c>
      <c r="CN27" s="82">
        <v>0</v>
      </c>
      <c r="CO27" s="84">
        <v>4</v>
      </c>
      <c r="CP27" s="81">
        <f>CO27*10</f>
        <v>40</v>
      </c>
      <c r="CQ27" s="82">
        <v>417.29999999999995</v>
      </c>
      <c r="CR27" s="84">
        <v>0</v>
      </c>
      <c r="CS27" s="81">
        <f>CR27*10</f>
        <v>0</v>
      </c>
      <c r="CT27" s="82">
        <v>0</v>
      </c>
      <c r="CU27" s="81">
        <v>0</v>
      </c>
      <c r="CV27" s="81">
        <f>CU27*10</f>
        <v>0</v>
      </c>
      <c r="CW27" s="82">
        <v>0</v>
      </c>
      <c r="CX27" s="83">
        <v>4</v>
      </c>
      <c r="CY27" s="81">
        <f>CX27*10</f>
        <v>40</v>
      </c>
      <c r="CZ27" s="82">
        <v>467.4</v>
      </c>
      <c r="DA27" s="81">
        <v>1</v>
      </c>
      <c r="DB27" s="81">
        <f>DA27*10</f>
        <v>10</v>
      </c>
      <c r="DC27" s="82">
        <v>81.7</v>
      </c>
      <c r="DD27" s="83">
        <v>6</v>
      </c>
      <c r="DE27" s="81">
        <f>DD27*10</f>
        <v>60</v>
      </c>
      <c r="DF27" s="82">
        <v>490.2</v>
      </c>
      <c r="DG27" s="83">
        <v>1</v>
      </c>
      <c r="DH27" s="81">
        <f>DG27*10</f>
        <v>10</v>
      </c>
      <c r="DI27" s="82">
        <v>85.5</v>
      </c>
      <c r="DJ27" s="84">
        <v>13</v>
      </c>
      <c r="DK27" s="81">
        <f>DJ27*10</f>
        <v>130</v>
      </c>
      <c r="DL27" s="82">
        <v>1321.45</v>
      </c>
      <c r="DM27" s="84">
        <v>1</v>
      </c>
      <c r="DN27" s="81">
        <f>DM27*10</f>
        <v>10</v>
      </c>
      <c r="DO27" s="82">
        <v>94.05</v>
      </c>
      <c r="DP27" s="81">
        <v>0</v>
      </c>
      <c r="DQ27" s="81">
        <f>DP27*10</f>
        <v>0</v>
      </c>
      <c r="DR27" s="82">
        <v>0</v>
      </c>
      <c r="DS27" s="83">
        <v>4</v>
      </c>
      <c r="DT27" s="81">
        <f>DS27*10</f>
        <v>40</v>
      </c>
      <c r="DU27" s="82">
        <v>467.4</v>
      </c>
      <c r="DV27" s="81">
        <v>3</v>
      </c>
      <c r="DW27" s="81">
        <f>DV27*10</f>
        <v>30</v>
      </c>
      <c r="DX27" s="82">
        <v>245.1</v>
      </c>
      <c r="DY27" s="83">
        <v>8</v>
      </c>
      <c r="DZ27" s="81">
        <f>DY27*10</f>
        <v>80</v>
      </c>
      <c r="EA27" s="82">
        <v>653.6</v>
      </c>
      <c r="EB27" s="83">
        <v>0</v>
      </c>
      <c r="EC27" s="81">
        <f>EB27*10</f>
        <v>0</v>
      </c>
      <c r="ED27" s="82">
        <v>0</v>
      </c>
      <c r="EE27" s="84">
        <v>35</v>
      </c>
      <c r="EF27" s="81">
        <f>EE27*10</f>
        <v>350</v>
      </c>
      <c r="EG27" s="82">
        <v>3558.87</v>
      </c>
      <c r="EH27" s="84">
        <v>2</v>
      </c>
      <c r="EI27" s="81">
        <f>EH27*10</f>
        <v>20</v>
      </c>
      <c r="EJ27" s="82">
        <v>188.1</v>
      </c>
      <c r="EK27" s="81">
        <v>0</v>
      </c>
      <c r="EL27" s="81">
        <f>EK27*10</f>
        <v>0</v>
      </c>
      <c r="EM27" s="82">
        <v>0</v>
      </c>
      <c r="EN27" s="83">
        <v>4</v>
      </c>
      <c r="EO27" s="81">
        <f>EN27*10</f>
        <v>40</v>
      </c>
      <c r="EP27" s="82">
        <v>467.4</v>
      </c>
      <c r="EQ27" s="81">
        <v>0</v>
      </c>
      <c r="ER27" s="81">
        <f>EQ27*10</f>
        <v>0</v>
      </c>
      <c r="ES27" s="82">
        <v>0</v>
      </c>
      <c r="ET27" s="83">
        <v>4</v>
      </c>
      <c r="EU27" s="81">
        <f>ET27*10</f>
        <v>40</v>
      </c>
      <c r="EV27" s="82">
        <v>326.8</v>
      </c>
      <c r="EW27" s="83">
        <v>0</v>
      </c>
      <c r="EX27" s="81">
        <f>EW27*10</f>
        <v>0</v>
      </c>
      <c r="EY27" s="82">
        <v>0</v>
      </c>
      <c r="EZ27" s="84">
        <v>42</v>
      </c>
      <c r="FA27" s="81">
        <f>EZ27*10</f>
        <v>420</v>
      </c>
      <c r="FB27" s="82">
        <v>4269.3</v>
      </c>
      <c r="FC27" s="84">
        <v>0</v>
      </c>
      <c r="FD27" s="81">
        <f>FC27*10</f>
        <v>0</v>
      </c>
      <c r="FE27" s="82">
        <v>0</v>
      </c>
      <c r="FF27" s="85">
        <v>0</v>
      </c>
      <c r="FG27" s="85">
        <f>FF27*10</f>
        <v>0</v>
      </c>
      <c r="FH27" s="86">
        <v>0</v>
      </c>
      <c r="FI27" s="87">
        <v>2</v>
      </c>
      <c r="FJ27" s="85">
        <f>FI27*10</f>
        <v>20</v>
      </c>
      <c r="FK27" s="86">
        <v>233.7</v>
      </c>
      <c r="FL27" s="85">
        <v>4</v>
      </c>
      <c r="FM27" s="85">
        <f>FL27*10</f>
        <v>40</v>
      </c>
      <c r="FN27" s="86">
        <v>326.8</v>
      </c>
      <c r="FO27" s="87">
        <v>6</v>
      </c>
      <c r="FP27" s="85">
        <f>FO27*10</f>
        <v>60</v>
      </c>
      <c r="FQ27" s="86">
        <v>490.2</v>
      </c>
      <c r="FR27" s="87">
        <v>0</v>
      </c>
      <c r="FS27" s="85">
        <f>FR27*10</f>
        <v>0</v>
      </c>
      <c r="FT27" s="86">
        <v>0</v>
      </c>
      <c r="FU27" s="88">
        <v>39</v>
      </c>
      <c r="FV27" s="85">
        <f>FU27*10</f>
        <v>390</v>
      </c>
      <c r="FW27" s="86">
        <v>3964.3500000000008</v>
      </c>
      <c r="FX27" s="88">
        <v>1</v>
      </c>
      <c r="FY27" s="85">
        <f>FX27*10</f>
        <v>10</v>
      </c>
      <c r="FZ27" s="86">
        <v>94.05</v>
      </c>
      <c r="GA27" s="85">
        <v>0</v>
      </c>
      <c r="GB27" s="85">
        <f>GA27*10</f>
        <v>0</v>
      </c>
      <c r="GC27" s="86">
        <v>0</v>
      </c>
      <c r="GD27" s="87">
        <v>1</v>
      </c>
      <c r="GE27" s="85">
        <f>GD27*10</f>
        <v>10</v>
      </c>
      <c r="GF27" s="86">
        <v>116.86</v>
      </c>
      <c r="GG27" s="85">
        <v>1</v>
      </c>
      <c r="GH27" s="85">
        <f>GG27*10</f>
        <v>10</v>
      </c>
      <c r="GI27" s="86">
        <v>81.7</v>
      </c>
      <c r="GJ27" s="87">
        <v>3</v>
      </c>
      <c r="GK27" s="85">
        <f>GJ27*10</f>
        <v>30</v>
      </c>
      <c r="GL27" s="86">
        <v>245.10000000000002</v>
      </c>
      <c r="GM27" s="87">
        <v>0</v>
      </c>
      <c r="GN27" s="85">
        <f>GM27*10</f>
        <v>0</v>
      </c>
      <c r="GO27" s="86">
        <v>0</v>
      </c>
      <c r="GP27" s="88">
        <v>33</v>
      </c>
      <c r="GQ27" s="85">
        <f>GP27*10</f>
        <v>330</v>
      </c>
      <c r="GR27" s="86">
        <v>3354.45</v>
      </c>
      <c r="GS27" s="88">
        <v>0</v>
      </c>
      <c r="GT27" s="85">
        <f>GS27*10</f>
        <v>0</v>
      </c>
      <c r="GU27" s="86">
        <v>0</v>
      </c>
      <c r="GV27" s="85">
        <v>0</v>
      </c>
      <c r="GW27" s="85">
        <f>GV27*10</f>
        <v>0</v>
      </c>
      <c r="GX27" s="86">
        <v>0</v>
      </c>
      <c r="GY27" s="87">
        <v>2</v>
      </c>
      <c r="GZ27" s="85">
        <f>GY27*10</f>
        <v>20</v>
      </c>
      <c r="HA27" s="86">
        <v>233.7</v>
      </c>
      <c r="HB27" s="85">
        <v>2</v>
      </c>
      <c r="HC27" s="85">
        <f>HB27*10</f>
        <v>20</v>
      </c>
      <c r="HD27" s="86">
        <v>163.4</v>
      </c>
      <c r="HE27" s="87">
        <v>4</v>
      </c>
      <c r="HF27" s="85">
        <f>HE27*10</f>
        <v>40</v>
      </c>
      <c r="HG27" s="86">
        <v>326.8</v>
      </c>
      <c r="HH27" s="87">
        <v>0</v>
      </c>
      <c r="HI27" s="85">
        <f>HH27*10</f>
        <v>0</v>
      </c>
      <c r="HJ27" s="86">
        <v>0</v>
      </c>
      <c r="HK27" s="88">
        <v>17</v>
      </c>
      <c r="HL27" s="85">
        <f>HK27*10</f>
        <v>170</v>
      </c>
      <c r="HM27" s="86">
        <v>1728.0500000000002</v>
      </c>
      <c r="HN27" s="88">
        <v>0</v>
      </c>
      <c r="HO27" s="85">
        <f>HN27*10</f>
        <v>0</v>
      </c>
      <c r="HP27" s="86">
        <v>0</v>
      </c>
      <c r="HQ27" s="89">
        <f t="shared" si="0"/>
        <v>0</v>
      </c>
      <c r="HR27" s="90">
        <f>HQ27*10</f>
        <v>0</v>
      </c>
      <c r="HS27" s="90">
        <f t="shared" si="1"/>
        <v>0</v>
      </c>
      <c r="HT27" s="90">
        <f t="shared" si="2"/>
        <v>34</v>
      </c>
      <c r="HU27" s="90">
        <f>HT27*10</f>
        <v>340</v>
      </c>
      <c r="HV27" s="90">
        <f t="shared" si="3"/>
        <v>4028.26</v>
      </c>
      <c r="HW27" s="90">
        <f t="shared" si="4"/>
        <v>23</v>
      </c>
      <c r="HX27" s="90">
        <f>HW27*10</f>
        <v>230</v>
      </c>
      <c r="HY27" s="90">
        <f t="shared" si="5"/>
        <v>1894.2000000000003</v>
      </c>
      <c r="HZ27" s="90">
        <f t="shared" si="6"/>
        <v>39</v>
      </c>
      <c r="IA27" s="90">
        <f>HZ27*10</f>
        <v>390</v>
      </c>
      <c r="IB27" s="90">
        <f t="shared" si="7"/>
        <v>3171.2500000000005</v>
      </c>
      <c r="IC27" s="90">
        <f t="shared" si="7"/>
        <v>1</v>
      </c>
      <c r="ID27" s="90">
        <f>IC27*10</f>
        <v>10</v>
      </c>
      <c r="IE27" s="90">
        <f t="shared" si="8"/>
        <v>85.5</v>
      </c>
      <c r="IF27" s="90">
        <f t="shared" si="8"/>
        <v>151</v>
      </c>
      <c r="IG27" s="90">
        <f>IF27*10</f>
        <v>1510</v>
      </c>
      <c r="IH27" s="90">
        <f t="shared" si="9"/>
        <v>15398.419999999998</v>
      </c>
      <c r="II27" s="90">
        <f t="shared" si="9"/>
        <v>3</v>
      </c>
      <c r="IJ27" s="90">
        <f>II27*10</f>
        <v>30</v>
      </c>
      <c r="IK27" s="90">
        <f t="shared" si="10"/>
        <v>282.14999999999998</v>
      </c>
    </row>
    <row r="28" spans="1:245" ht="9.75" customHeight="1" x14ac:dyDescent="0.35">
      <c r="A28" s="95">
        <v>15</v>
      </c>
      <c r="B28" s="96" t="s">
        <v>34</v>
      </c>
      <c r="C28" s="77"/>
      <c r="D28" s="97">
        <v>0</v>
      </c>
      <c r="E28" s="98"/>
      <c r="F28" s="99"/>
      <c r="G28" s="97">
        <v>0</v>
      </c>
      <c r="H28" s="98"/>
      <c r="I28" s="100"/>
      <c r="J28" s="100">
        <f>I28*11</f>
        <v>0</v>
      </c>
      <c r="K28" s="101"/>
      <c r="L28" s="102"/>
      <c r="M28" s="97">
        <v>0</v>
      </c>
      <c r="N28" s="98"/>
      <c r="O28" s="100"/>
      <c r="P28" s="100">
        <f>O28*0.5</f>
        <v>0</v>
      </c>
      <c r="Q28" s="101"/>
      <c r="R28" s="103"/>
      <c r="S28" s="100">
        <f>R28*0.5</f>
        <v>0</v>
      </c>
      <c r="T28" s="101"/>
      <c r="U28" s="100"/>
      <c r="V28" s="100">
        <v>0</v>
      </c>
      <c r="W28" s="101"/>
      <c r="X28" s="17"/>
      <c r="Y28" s="100">
        <v>0</v>
      </c>
      <c r="Z28" s="101"/>
      <c r="AA28" s="103"/>
      <c r="AB28" s="101"/>
      <c r="AC28" s="101"/>
      <c r="AD28" s="101"/>
      <c r="AE28" s="101"/>
      <c r="AF28" s="101"/>
      <c r="AG28" s="104"/>
      <c r="AH28" s="101"/>
      <c r="AI28" s="101"/>
      <c r="AJ28" s="100"/>
      <c r="AK28" s="100">
        <f>AJ28*0.5</f>
        <v>0</v>
      </c>
      <c r="AL28" s="101"/>
      <c r="AM28" s="103"/>
      <c r="AN28" s="100">
        <f>AM28*0.5</f>
        <v>0</v>
      </c>
      <c r="AO28" s="101"/>
      <c r="AP28" s="100"/>
      <c r="AQ28" s="100">
        <v>0</v>
      </c>
      <c r="AR28" s="101"/>
      <c r="AS28" s="17"/>
      <c r="AT28" s="100">
        <v>0</v>
      </c>
      <c r="AU28" s="101"/>
      <c r="AV28" s="103"/>
      <c r="AW28" s="101"/>
      <c r="AX28" s="101"/>
      <c r="AY28" s="101"/>
      <c r="AZ28" s="101"/>
      <c r="BA28" s="101"/>
      <c r="BB28" s="104"/>
      <c r="BC28" s="101"/>
      <c r="BD28" s="101"/>
      <c r="BE28" s="100"/>
      <c r="BF28" s="100">
        <f>BE28*0.5</f>
        <v>0</v>
      </c>
      <c r="BG28" s="101"/>
      <c r="BH28" s="103"/>
      <c r="BI28" s="100">
        <f>BH28*0.5</f>
        <v>0</v>
      </c>
      <c r="BJ28" s="101"/>
      <c r="BK28" s="100"/>
      <c r="BL28" s="100">
        <v>0</v>
      </c>
      <c r="BM28" s="101"/>
      <c r="BN28" s="17"/>
      <c r="BO28" s="100">
        <v>0</v>
      </c>
      <c r="BP28" s="101"/>
      <c r="BQ28" s="103"/>
      <c r="BR28" s="101"/>
      <c r="BS28" s="101"/>
      <c r="BT28" s="101"/>
      <c r="BU28" s="101"/>
      <c r="BV28" s="101"/>
      <c r="BW28" s="104"/>
      <c r="BX28" s="101"/>
      <c r="BY28" s="101"/>
      <c r="BZ28" s="100"/>
      <c r="CA28" s="100">
        <f>BZ28*0.5</f>
        <v>0</v>
      </c>
      <c r="CB28" s="101"/>
      <c r="CC28" s="103"/>
      <c r="CD28" s="100">
        <f>CC28*0.5</f>
        <v>0</v>
      </c>
      <c r="CE28" s="101"/>
      <c r="CF28" s="100"/>
      <c r="CG28" s="100">
        <v>0</v>
      </c>
      <c r="CH28" s="101"/>
      <c r="CI28" s="17"/>
      <c r="CJ28" s="100">
        <v>0</v>
      </c>
      <c r="CK28" s="101"/>
      <c r="CL28" s="103"/>
      <c r="CM28" s="101"/>
      <c r="CN28" s="101"/>
      <c r="CO28" s="101"/>
      <c r="CP28" s="101"/>
      <c r="CQ28" s="101"/>
      <c r="CR28" s="104"/>
      <c r="CS28" s="101"/>
      <c r="CT28" s="101"/>
      <c r="CU28" s="100"/>
      <c r="CV28" s="100">
        <f>CU28*0.5</f>
        <v>0</v>
      </c>
      <c r="CW28" s="101"/>
      <c r="CX28" s="103"/>
      <c r="CY28" s="100">
        <f>CX28*0.5</f>
        <v>0</v>
      </c>
      <c r="CZ28" s="101"/>
      <c r="DA28" s="100"/>
      <c r="DB28" s="100">
        <v>0</v>
      </c>
      <c r="DC28" s="101"/>
      <c r="DD28" s="17"/>
      <c r="DE28" s="100">
        <v>0</v>
      </c>
      <c r="DF28" s="101"/>
      <c r="DG28" s="103"/>
      <c r="DH28" s="101"/>
      <c r="DI28" s="101"/>
      <c r="DJ28" s="101"/>
      <c r="DK28" s="101"/>
      <c r="DL28" s="101"/>
      <c r="DM28" s="104"/>
      <c r="DN28" s="101"/>
      <c r="DO28" s="101"/>
      <c r="DP28" s="100"/>
      <c r="DQ28" s="100">
        <f>DP28*0.5</f>
        <v>0</v>
      </c>
      <c r="DR28" s="101"/>
      <c r="DS28" s="103"/>
      <c r="DT28" s="100">
        <f>DS28*0.5</f>
        <v>0</v>
      </c>
      <c r="DU28" s="101"/>
      <c r="DV28" s="100"/>
      <c r="DW28" s="100">
        <v>0</v>
      </c>
      <c r="DX28" s="101"/>
      <c r="DY28" s="17"/>
      <c r="DZ28" s="100">
        <v>0</v>
      </c>
      <c r="EA28" s="101"/>
      <c r="EB28" s="103"/>
      <c r="EC28" s="101"/>
      <c r="ED28" s="101"/>
      <c r="EE28" s="101"/>
      <c r="EF28" s="101"/>
      <c r="EG28" s="101"/>
      <c r="EH28" s="104"/>
      <c r="EI28" s="101"/>
      <c r="EJ28" s="101"/>
      <c r="EK28" s="100"/>
      <c r="EL28" s="100">
        <f>EK28*0.5</f>
        <v>0</v>
      </c>
      <c r="EM28" s="101"/>
      <c r="EN28" s="103"/>
      <c r="EO28" s="100">
        <f>EN28*0.5</f>
        <v>0</v>
      </c>
      <c r="EP28" s="101"/>
      <c r="EQ28" s="100"/>
      <c r="ER28" s="100">
        <v>0</v>
      </c>
      <c r="ES28" s="101"/>
      <c r="ET28" s="17"/>
      <c r="EU28" s="100">
        <v>0</v>
      </c>
      <c r="EV28" s="101"/>
      <c r="EW28" s="103"/>
      <c r="EX28" s="101"/>
      <c r="EY28" s="101"/>
      <c r="EZ28" s="101"/>
      <c r="FA28" s="101"/>
      <c r="FB28" s="101"/>
      <c r="FC28" s="104"/>
      <c r="FD28" s="101"/>
      <c r="FE28" s="101"/>
      <c r="FF28" s="105"/>
      <c r="FG28" s="105">
        <f>FF28*0.5</f>
        <v>0</v>
      </c>
      <c r="FH28" s="106"/>
      <c r="FI28" s="107"/>
      <c r="FJ28" s="105">
        <f>FI28*0.5</f>
        <v>0</v>
      </c>
      <c r="FK28" s="106"/>
      <c r="FL28" s="105"/>
      <c r="FM28" s="105">
        <v>0</v>
      </c>
      <c r="FN28" s="106"/>
      <c r="FO28" s="108"/>
      <c r="FP28" s="105">
        <v>0</v>
      </c>
      <c r="FQ28" s="106"/>
      <c r="FR28" s="107"/>
      <c r="FS28" s="106"/>
      <c r="FT28" s="106"/>
      <c r="FU28" s="106"/>
      <c r="FV28" s="106"/>
      <c r="FW28" s="106"/>
      <c r="FX28" s="109"/>
      <c r="FY28" s="106"/>
      <c r="FZ28" s="106"/>
      <c r="GA28" s="105"/>
      <c r="GB28" s="105">
        <f>GA28*0.5</f>
        <v>0</v>
      </c>
      <c r="GC28" s="106"/>
      <c r="GD28" s="107"/>
      <c r="GE28" s="105">
        <f>GD28*0.5</f>
        <v>0</v>
      </c>
      <c r="GF28" s="106"/>
      <c r="GG28" s="105"/>
      <c r="GH28" s="105">
        <v>0</v>
      </c>
      <c r="GI28" s="106"/>
      <c r="GJ28" s="108"/>
      <c r="GK28" s="105">
        <v>0</v>
      </c>
      <c r="GL28" s="106"/>
      <c r="GM28" s="107"/>
      <c r="GN28" s="106"/>
      <c r="GO28" s="106"/>
      <c r="GP28" s="106"/>
      <c r="GQ28" s="106"/>
      <c r="GR28" s="106"/>
      <c r="GS28" s="109"/>
      <c r="GT28" s="106"/>
      <c r="GU28" s="106"/>
      <c r="GV28" s="105"/>
      <c r="GW28" s="105">
        <f>GV28*0.5</f>
        <v>0</v>
      </c>
      <c r="GX28" s="106"/>
      <c r="GY28" s="107"/>
      <c r="GZ28" s="105">
        <f>GY28*0.5</f>
        <v>0</v>
      </c>
      <c r="HA28" s="106"/>
      <c r="HB28" s="105"/>
      <c r="HC28" s="105">
        <v>0</v>
      </c>
      <c r="HD28" s="106"/>
      <c r="HE28" s="108"/>
      <c r="HF28" s="105">
        <v>0</v>
      </c>
      <c r="HG28" s="106"/>
      <c r="HH28" s="107"/>
      <c r="HI28" s="106"/>
      <c r="HJ28" s="106"/>
      <c r="HK28" s="106"/>
      <c r="HL28" s="106"/>
      <c r="HM28" s="106"/>
      <c r="HN28" s="109"/>
      <c r="HO28" s="106"/>
      <c r="HP28" s="106"/>
      <c r="HQ28" s="89">
        <f>C28+I28+O28</f>
        <v>0</v>
      </c>
      <c r="HR28" s="90">
        <f>D28+J28+P28</f>
        <v>0</v>
      </c>
      <c r="HS28" s="90">
        <f t="shared" si="1"/>
        <v>0</v>
      </c>
      <c r="HT28" s="90">
        <f>R28+AM28+BH28+CC28+CX28+DS28+EN28+FI28</f>
        <v>0</v>
      </c>
      <c r="HU28" s="90">
        <f>G28+M28+S28</f>
        <v>0</v>
      </c>
      <c r="HV28" s="90">
        <f>T28+AO28+BJ28+CE28+CZ28+DU28+EP28+FK28</f>
        <v>0</v>
      </c>
      <c r="HW28" s="90">
        <f>F28+L28+U28+AP28+BK28+CF28+DA28+DV28</f>
        <v>0</v>
      </c>
      <c r="HX28" s="90">
        <f>J28+P28+V28</f>
        <v>0</v>
      </c>
      <c r="HY28" s="90">
        <f>H28+N28+W28+AR28+BM28+CH28+DC28</f>
        <v>0</v>
      </c>
      <c r="HZ28" s="90">
        <f>X28+AS28+BN28+CI28+DD28+DY28+ET28</f>
        <v>0</v>
      </c>
      <c r="IA28" s="90">
        <f>M28+S28+Y28</f>
        <v>0</v>
      </c>
      <c r="IB28" s="90">
        <f>Z28+AU28+BP28+CK28+DF28+EA28+EV28</f>
        <v>0</v>
      </c>
      <c r="IC28" s="90">
        <f t="shared" ref="IC28" si="11">AA28+AV28+BQ28+CL28+DG28+EB28+EW28+GM28</f>
        <v>0</v>
      </c>
      <c r="ID28" s="90">
        <f>P28+V28+AB28</f>
        <v>0</v>
      </c>
      <c r="IE28" s="90">
        <f>AC28+AX28+BS28+CN28+DI28+ED28+EY28</f>
        <v>0</v>
      </c>
      <c r="IF28" s="90">
        <f>AD28+AY28+BT28+CO28+DJ28+EE28+EZ28</f>
        <v>0</v>
      </c>
      <c r="IG28" s="90">
        <f>S28+Y28+AE28</f>
        <v>0</v>
      </c>
      <c r="IH28" s="90">
        <f>AF28+BA28+BV28+CQ28+DL28</f>
        <v>0</v>
      </c>
      <c r="II28" s="90">
        <f>AG28+BB28+BW28+CR28+DM28+EH28+FC28</f>
        <v>0</v>
      </c>
      <c r="IJ28" s="90">
        <f>V28+AB28+AH28</f>
        <v>0</v>
      </c>
      <c r="IK28" s="90">
        <f>AI28+BD28+BY28+CT28+DO28</f>
        <v>0</v>
      </c>
    </row>
    <row r="29" spans="1:245" ht="15" thickBot="1" x14ac:dyDescent="0.4">
      <c r="A29" s="110"/>
      <c r="B29" s="111"/>
      <c r="C29" s="112"/>
      <c r="D29" s="112"/>
      <c r="E29" s="113"/>
      <c r="F29" s="114"/>
      <c r="G29" s="112"/>
      <c r="H29" s="113"/>
      <c r="I29" s="115"/>
      <c r="J29" s="115"/>
      <c r="K29" s="116"/>
      <c r="L29" s="117"/>
      <c r="M29" s="118"/>
      <c r="N29" s="119"/>
      <c r="O29" s="119"/>
      <c r="P29" s="115"/>
      <c r="Q29" s="116"/>
      <c r="R29" s="120"/>
      <c r="S29" s="115"/>
      <c r="T29" s="116"/>
      <c r="U29" s="115"/>
      <c r="V29" s="115"/>
      <c r="W29" s="116"/>
      <c r="X29" s="116"/>
      <c r="Y29" s="115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9"/>
      <c r="AK29" s="115"/>
      <c r="AL29" s="116"/>
      <c r="AM29" s="120"/>
      <c r="AN29" s="115"/>
      <c r="AO29" s="116"/>
      <c r="AP29" s="115"/>
      <c r="AQ29" s="115"/>
      <c r="AR29" s="116"/>
      <c r="AS29" s="116"/>
      <c r="AT29" s="115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9"/>
      <c r="BF29" s="115"/>
      <c r="BG29" s="116"/>
      <c r="BH29" s="120"/>
      <c r="BI29" s="115"/>
      <c r="BJ29" s="116"/>
      <c r="BK29" s="115"/>
      <c r="BL29" s="115"/>
      <c r="BM29" s="116"/>
      <c r="BN29" s="116"/>
      <c r="BO29" s="115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9"/>
      <c r="CA29" s="115"/>
      <c r="CB29" s="116"/>
      <c r="CC29" s="120"/>
      <c r="CD29" s="115"/>
      <c r="CE29" s="116"/>
      <c r="CF29" s="115"/>
      <c r="CG29" s="115"/>
      <c r="CH29" s="116"/>
      <c r="CI29" s="116"/>
      <c r="CJ29" s="115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9"/>
      <c r="CV29" s="115"/>
      <c r="CW29" s="116"/>
      <c r="CX29" s="120"/>
      <c r="CY29" s="115"/>
      <c r="CZ29" s="116"/>
      <c r="DA29" s="115"/>
      <c r="DB29" s="115"/>
      <c r="DC29" s="116"/>
      <c r="DD29" s="116"/>
      <c r="DE29" s="115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9"/>
      <c r="DQ29" s="115"/>
      <c r="DR29" s="116"/>
      <c r="DS29" s="120"/>
      <c r="DT29" s="115"/>
      <c r="DU29" s="116"/>
      <c r="DV29" s="115"/>
      <c r="DW29" s="115"/>
      <c r="DX29" s="116"/>
      <c r="DY29" s="116"/>
      <c r="DZ29" s="115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9"/>
      <c r="EL29" s="115"/>
      <c r="EM29" s="116"/>
      <c r="EN29" s="120"/>
      <c r="EO29" s="115"/>
      <c r="EP29" s="116"/>
      <c r="EQ29" s="115"/>
      <c r="ER29" s="115"/>
      <c r="ES29" s="116"/>
      <c r="ET29" s="116"/>
      <c r="EU29" s="115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21"/>
      <c r="FG29" s="122"/>
      <c r="FH29" s="123"/>
      <c r="FI29" s="124"/>
      <c r="FJ29" s="122"/>
      <c r="FK29" s="123"/>
      <c r="FL29" s="122"/>
      <c r="FM29" s="122"/>
      <c r="FN29" s="123"/>
      <c r="FO29" s="123"/>
      <c r="FP29" s="122"/>
      <c r="FQ29" s="123"/>
      <c r="FR29" s="123"/>
      <c r="FS29" s="123"/>
      <c r="FT29" s="123"/>
      <c r="FU29" s="123"/>
      <c r="FV29" s="123"/>
      <c r="FW29" s="123"/>
      <c r="FX29" s="123"/>
      <c r="FY29" s="123"/>
      <c r="FZ29" s="123"/>
      <c r="GA29" s="121"/>
      <c r="GB29" s="122"/>
      <c r="GC29" s="123"/>
      <c r="GD29" s="124"/>
      <c r="GE29" s="122"/>
      <c r="GF29" s="123"/>
      <c r="GG29" s="122"/>
      <c r="GH29" s="122"/>
      <c r="GI29" s="123"/>
      <c r="GJ29" s="123"/>
      <c r="GK29" s="122"/>
      <c r="GL29" s="123"/>
      <c r="GM29" s="123"/>
      <c r="GN29" s="123"/>
      <c r="GO29" s="123"/>
      <c r="GP29" s="123"/>
      <c r="GQ29" s="123"/>
      <c r="GR29" s="123"/>
      <c r="GS29" s="123"/>
      <c r="GT29" s="123"/>
      <c r="GU29" s="123"/>
      <c r="GV29" s="121"/>
      <c r="GW29" s="122"/>
      <c r="GX29" s="123"/>
      <c r="GY29" s="124"/>
      <c r="GZ29" s="122"/>
      <c r="HA29" s="123"/>
      <c r="HB29" s="122"/>
      <c r="HC29" s="122"/>
      <c r="HD29" s="123"/>
      <c r="HE29" s="123"/>
      <c r="HF29" s="122"/>
      <c r="HG29" s="123"/>
      <c r="HH29" s="123"/>
      <c r="HI29" s="123"/>
      <c r="HJ29" s="123"/>
      <c r="HK29" s="123"/>
      <c r="HL29" s="123"/>
      <c r="HM29" s="123"/>
      <c r="HN29" s="123"/>
      <c r="HO29" s="123"/>
      <c r="HP29" s="123"/>
      <c r="HQ29" s="89">
        <f>C29+I29+O29</f>
        <v>0</v>
      </c>
      <c r="HR29" s="125">
        <f>D29+J29+P29</f>
        <v>0</v>
      </c>
      <c r="HS29" s="90">
        <f t="shared" si="1"/>
        <v>0</v>
      </c>
      <c r="HT29" s="90">
        <f>R29+AM29+BH29+CC29+CX29+DS29+EN29+FI29</f>
        <v>0</v>
      </c>
      <c r="HU29" s="125">
        <f>G29+M29+S29</f>
        <v>0</v>
      </c>
      <c r="HV29" s="90">
        <f>T29+AO29+BJ29+CE29+CZ29+DU29+EP29+FK29</f>
        <v>0</v>
      </c>
      <c r="HW29" s="90">
        <f>F29+L29+U29+AP29+BK29+CF29+DA29</f>
        <v>0</v>
      </c>
      <c r="HX29" s="125">
        <f>J29+P29+V29</f>
        <v>0</v>
      </c>
      <c r="HY29" s="90">
        <f>H29+N29+W29+AR29+BM29+CH29+DC29</f>
        <v>0</v>
      </c>
      <c r="HZ29" s="90">
        <f>X29+AS29+BN29+CI29+DD29+DY29+ET29</f>
        <v>0</v>
      </c>
      <c r="IA29" s="125">
        <f>M29+S29+Y29</f>
        <v>0</v>
      </c>
      <c r="IB29" s="90">
        <f>Z29+AU29+BP29+CK29+DF29</f>
        <v>0</v>
      </c>
      <c r="IC29" s="90">
        <f>AA29+AV29+BQ29+CL29+DG29</f>
        <v>0</v>
      </c>
      <c r="ID29" s="125">
        <f>P29+V29+AB29</f>
        <v>0</v>
      </c>
      <c r="IE29" s="90">
        <f>AC29+AX29+BS29+CN29+DI29</f>
        <v>0</v>
      </c>
      <c r="IF29" s="90">
        <f>AD29+AY29+BT29+CO29+DJ29</f>
        <v>0</v>
      </c>
      <c r="IG29" s="125">
        <f>S29+Y29+AE29</f>
        <v>0</v>
      </c>
      <c r="IH29" s="90">
        <f>AF29+BA29+BV29+CQ29+DL29</f>
        <v>0</v>
      </c>
      <c r="II29" s="90">
        <f>AG29+BB29+BW29+CR29+DM29</f>
        <v>0</v>
      </c>
      <c r="IJ29" s="125">
        <f>V29+AB29+AH29</f>
        <v>0</v>
      </c>
      <c r="IK29" s="90">
        <f>AI29+BD29+BY29+CT29+DO29</f>
        <v>0</v>
      </c>
    </row>
    <row r="30" spans="1:245" s="3" customFormat="1" ht="13.5" thickBot="1" x14ac:dyDescent="0.35">
      <c r="A30" s="189" t="s">
        <v>36</v>
      </c>
      <c r="B30" s="190"/>
      <c r="C30" s="126">
        <f t="shared" ref="C30:I30" si="12">SUM(C15:C28)</f>
        <v>238866</v>
      </c>
      <c r="D30" s="127">
        <f t="shared" si="12"/>
        <v>399860</v>
      </c>
      <c r="E30" s="128">
        <f t="shared" si="12"/>
        <v>4594371.3099999996</v>
      </c>
      <c r="F30" s="129">
        <f t="shared" si="12"/>
        <v>181939</v>
      </c>
      <c r="G30" s="127">
        <f t="shared" si="12"/>
        <v>364249</v>
      </c>
      <c r="H30" s="130">
        <f t="shared" si="12"/>
        <v>2935788.75</v>
      </c>
      <c r="I30" s="127">
        <f t="shared" si="12"/>
        <v>233892</v>
      </c>
      <c r="J30" s="127">
        <f t="shared" ref="J30:Q30" si="13">SUM(J15:J29)</f>
        <v>401028.5</v>
      </c>
      <c r="K30" s="131">
        <f t="shared" si="13"/>
        <v>4753415.6499999994</v>
      </c>
      <c r="L30" s="132">
        <f t="shared" si="13"/>
        <v>169034</v>
      </c>
      <c r="M30" s="132">
        <f t="shared" si="13"/>
        <v>349838.5</v>
      </c>
      <c r="N30" s="133">
        <f>SUM(N15:N29)</f>
        <v>2912968.169999999</v>
      </c>
      <c r="O30" s="127">
        <f t="shared" si="13"/>
        <v>246298</v>
      </c>
      <c r="P30" s="127">
        <f t="shared" si="13"/>
        <v>418342.5</v>
      </c>
      <c r="Q30" s="131">
        <f t="shared" si="13"/>
        <v>4951405.2</v>
      </c>
      <c r="R30" s="134">
        <f>SUM(R15:R29)</f>
        <v>40147</v>
      </c>
      <c r="S30" s="134">
        <f>SUM(S15:S29)</f>
        <v>46262.5</v>
      </c>
      <c r="T30" s="131">
        <f>SUM(T15:T29)</f>
        <v>558540.79999999993</v>
      </c>
      <c r="U30" s="127">
        <f>SUM(U15:U28)</f>
        <v>150479</v>
      </c>
      <c r="V30" s="127">
        <f t="shared" ref="V30:AL30" si="14">SUM(V15:V29)</f>
        <v>314575.5</v>
      </c>
      <c r="W30" s="131">
        <f t="shared" si="14"/>
        <v>2617895.5899999989</v>
      </c>
      <c r="X30" s="134">
        <f t="shared" si="14"/>
        <v>6898</v>
      </c>
      <c r="Y30" s="134">
        <f t="shared" si="14"/>
        <v>12799.5</v>
      </c>
      <c r="Z30" s="135">
        <f t="shared" si="14"/>
        <v>107553.75</v>
      </c>
      <c r="AA30" s="134">
        <f t="shared" si="14"/>
        <v>15789</v>
      </c>
      <c r="AB30" s="134">
        <f t="shared" si="14"/>
        <v>17119</v>
      </c>
      <c r="AC30" s="135">
        <f t="shared" si="14"/>
        <v>151746.58000000002</v>
      </c>
      <c r="AD30" s="134">
        <f t="shared" si="14"/>
        <v>15215</v>
      </c>
      <c r="AE30" s="134">
        <f t="shared" si="14"/>
        <v>18968</v>
      </c>
      <c r="AF30" s="135">
        <f t="shared" si="14"/>
        <v>199054.75</v>
      </c>
      <c r="AG30" s="134">
        <f t="shared" si="14"/>
        <v>17496</v>
      </c>
      <c r="AH30" s="134">
        <f t="shared" si="14"/>
        <v>19202.5</v>
      </c>
      <c r="AI30" s="135">
        <f t="shared" si="14"/>
        <v>186620.91999999998</v>
      </c>
      <c r="AJ30" s="127">
        <f t="shared" si="14"/>
        <v>0</v>
      </c>
      <c r="AK30" s="127">
        <f t="shared" si="14"/>
        <v>0</v>
      </c>
      <c r="AL30" s="131">
        <f t="shared" si="14"/>
        <v>0</v>
      </c>
      <c r="AM30" s="134">
        <f>SUM(AM15:AM29)</f>
        <v>603555</v>
      </c>
      <c r="AN30" s="134">
        <f>SUM(AN15:AN29)</f>
        <v>1001534</v>
      </c>
      <c r="AO30" s="131">
        <f>SUM(AO15:AO29)</f>
        <v>11993609.650000002</v>
      </c>
      <c r="AP30" s="127">
        <f>SUM(AP15:AP28)</f>
        <v>142431</v>
      </c>
      <c r="AQ30" s="127">
        <f t="shared" ref="AQ30:BG30" si="15">SUM(AQ15:AQ29)</f>
        <v>313840.5</v>
      </c>
      <c r="AR30" s="131">
        <f t="shared" si="15"/>
        <v>2634235.5799999996</v>
      </c>
      <c r="AS30" s="134">
        <f t="shared" si="15"/>
        <v>103528</v>
      </c>
      <c r="AT30" s="134">
        <f t="shared" si="15"/>
        <v>278904.5</v>
      </c>
      <c r="AU30" s="135">
        <f t="shared" si="15"/>
        <v>2343348.08</v>
      </c>
      <c r="AV30" s="134">
        <f t="shared" si="15"/>
        <v>230481</v>
      </c>
      <c r="AW30" s="134">
        <f t="shared" si="15"/>
        <v>335225</v>
      </c>
      <c r="AX30" s="135">
        <f t="shared" si="15"/>
        <v>2937676.9699999997</v>
      </c>
      <c r="AY30" s="134">
        <f t="shared" si="15"/>
        <v>231446</v>
      </c>
      <c r="AZ30" s="134">
        <f t="shared" si="15"/>
        <v>430542.5</v>
      </c>
      <c r="BA30" s="135">
        <f t="shared" si="15"/>
        <v>4497987.51</v>
      </c>
      <c r="BB30" s="134">
        <f t="shared" si="15"/>
        <v>225578</v>
      </c>
      <c r="BC30" s="134">
        <f t="shared" si="15"/>
        <v>361578.5</v>
      </c>
      <c r="BD30" s="135">
        <f t="shared" si="15"/>
        <v>3489365.2100000004</v>
      </c>
      <c r="BE30" s="127">
        <f t="shared" si="15"/>
        <v>0</v>
      </c>
      <c r="BF30" s="127">
        <f t="shared" si="15"/>
        <v>0</v>
      </c>
      <c r="BG30" s="131">
        <f t="shared" si="15"/>
        <v>0</v>
      </c>
      <c r="BH30" s="134">
        <f>SUM(BH15:BH29)</f>
        <v>3264</v>
      </c>
      <c r="BI30" s="134">
        <f>SUM(BI15:BI29)</f>
        <v>4480</v>
      </c>
      <c r="BJ30" s="131">
        <f>SUM(BJ15:BJ29)</f>
        <v>54227.539999999994</v>
      </c>
      <c r="BK30" s="127">
        <f>SUM(BK15:BK28)</f>
        <v>257</v>
      </c>
      <c r="BL30" s="127">
        <f t="shared" ref="BL30:CB30" si="16">SUM(BL15:BL29)</f>
        <v>712</v>
      </c>
      <c r="BM30" s="131">
        <f t="shared" si="16"/>
        <v>5970.98</v>
      </c>
      <c r="BN30" s="134">
        <f t="shared" si="16"/>
        <v>822</v>
      </c>
      <c r="BO30" s="134">
        <f t="shared" si="16"/>
        <v>2149.5</v>
      </c>
      <c r="BP30" s="135">
        <f t="shared" si="16"/>
        <v>20133.890000000003</v>
      </c>
      <c r="BQ30" s="134">
        <f t="shared" si="16"/>
        <v>169</v>
      </c>
      <c r="BR30" s="134">
        <f t="shared" si="16"/>
        <v>226</v>
      </c>
      <c r="BS30" s="135">
        <f t="shared" si="16"/>
        <v>1997.1</v>
      </c>
      <c r="BT30" s="134">
        <f t="shared" si="16"/>
        <v>35</v>
      </c>
      <c r="BU30" s="134">
        <f t="shared" si="16"/>
        <v>33.5</v>
      </c>
      <c r="BV30" s="135">
        <f t="shared" si="16"/>
        <v>350.11999999999995</v>
      </c>
      <c r="BW30" s="134">
        <f t="shared" si="16"/>
        <v>0</v>
      </c>
      <c r="BX30" s="134">
        <f t="shared" si="16"/>
        <v>0</v>
      </c>
      <c r="BY30" s="135">
        <f t="shared" si="16"/>
        <v>0</v>
      </c>
      <c r="BZ30" s="127">
        <f t="shared" si="16"/>
        <v>0</v>
      </c>
      <c r="CA30" s="127">
        <f t="shared" si="16"/>
        <v>0</v>
      </c>
      <c r="CB30" s="131">
        <f t="shared" si="16"/>
        <v>0</v>
      </c>
      <c r="CC30" s="134">
        <f>SUM(CC15:CC29)</f>
        <v>580902</v>
      </c>
      <c r="CD30" s="134">
        <f>SUM(CD15:CD29)</f>
        <v>945566.5</v>
      </c>
      <c r="CE30" s="131">
        <f>SUM(CE15:CE29)</f>
        <v>11071477.013500001</v>
      </c>
      <c r="CF30" s="127">
        <f>SUM(CF15:CF28)</f>
        <v>179859</v>
      </c>
      <c r="CG30" s="127">
        <f t="shared" ref="CG30:CW30" si="17">SUM(CG15:CG29)</f>
        <v>383357</v>
      </c>
      <c r="CH30" s="131">
        <f t="shared" si="17"/>
        <v>3147774.3209999995</v>
      </c>
      <c r="CI30" s="134">
        <f t="shared" si="17"/>
        <v>121427</v>
      </c>
      <c r="CJ30" s="134">
        <f t="shared" si="17"/>
        <v>311833</v>
      </c>
      <c r="CK30" s="135">
        <f t="shared" si="17"/>
        <v>2565075.3850000002</v>
      </c>
      <c r="CL30" s="134">
        <f t="shared" si="17"/>
        <v>238623</v>
      </c>
      <c r="CM30" s="134">
        <f t="shared" si="17"/>
        <v>339613.5</v>
      </c>
      <c r="CN30" s="135">
        <f t="shared" si="17"/>
        <v>2902784.3104999997</v>
      </c>
      <c r="CO30" s="134">
        <f t="shared" si="17"/>
        <v>265632</v>
      </c>
      <c r="CP30" s="134">
        <f t="shared" si="17"/>
        <v>474797.5</v>
      </c>
      <c r="CQ30" s="135">
        <f t="shared" si="17"/>
        <v>4851674.9155000011</v>
      </c>
      <c r="CR30" s="134">
        <f t="shared" si="17"/>
        <v>170649</v>
      </c>
      <c r="CS30" s="134">
        <f t="shared" si="17"/>
        <v>278074</v>
      </c>
      <c r="CT30" s="135">
        <f t="shared" si="17"/>
        <v>2622705.5220000003</v>
      </c>
      <c r="CU30" s="127">
        <f t="shared" si="17"/>
        <v>0</v>
      </c>
      <c r="CV30" s="127">
        <f t="shared" si="17"/>
        <v>0</v>
      </c>
      <c r="CW30" s="131">
        <f t="shared" si="17"/>
        <v>0</v>
      </c>
      <c r="CX30" s="134">
        <f>SUM(CX15:CX29)</f>
        <v>649333</v>
      </c>
      <c r="CY30" s="134">
        <f>SUM(CY15:CY29)</f>
        <v>1045138</v>
      </c>
      <c r="CZ30" s="131">
        <f>SUM(CZ15:CZ29)</f>
        <v>12165845.940000001</v>
      </c>
      <c r="DA30" s="127">
        <f>SUM(DA15:DA28)</f>
        <v>170536</v>
      </c>
      <c r="DB30" s="127">
        <f t="shared" ref="DB30:DR30" si="18">SUM(DB15:DB29)</f>
        <v>363533</v>
      </c>
      <c r="DC30" s="131">
        <f t="shared" si="18"/>
        <v>2964444</v>
      </c>
      <c r="DD30" s="134">
        <f t="shared" si="18"/>
        <v>119550</v>
      </c>
      <c r="DE30" s="134">
        <f t="shared" si="18"/>
        <v>301194.5</v>
      </c>
      <c r="DF30" s="135">
        <f t="shared" si="18"/>
        <v>2457437.9299999997</v>
      </c>
      <c r="DG30" s="134">
        <f t="shared" si="18"/>
        <v>261398</v>
      </c>
      <c r="DH30" s="134">
        <f t="shared" si="18"/>
        <v>374318</v>
      </c>
      <c r="DI30" s="135">
        <f t="shared" si="18"/>
        <v>3184204.5299999993</v>
      </c>
      <c r="DJ30" s="134">
        <f>SUM(DJ15:DJ29)</f>
        <v>277231</v>
      </c>
      <c r="DK30" s="134">
        <f t="shared" si="18"/>
        <v>496188</v>
      </c>
      <c r="DL30" s="135">
        <f t="shared" si="18"/>
        <v>5037437.21</v>
      </c>
      <c r="DM30" s="134">
        <f t="shared" si="18"/>
        <v>207017</v>
      </c>
      <c r="DN30" s="134">
        <f t="shared" si="18"/>
        <v>326321.5</v>
      </c>
      <c r="DO30" s="135">
        <f t="shared" si="18"/>
        <v>3061236.8899999997</v>
      </c>
      <c r="DP30" s="127">
        <f t="shared" si="18"/>
        <v>0</v>
      </c>
      <c r="DQ30" s="127">
        <f t="shared" si="18"/>
        <v>0</v>
      </c>
      <c r="DR30" s="131">
        <f t="shared" si="18"/>
        <v>0</v>
      </c>
      <c r="DS30" s="134">
        <f>SUM(DS15:DS29)</f>
        <v>678656</v>
      </c>
      <c r="DT30" s="134">
        <f>SUM(DT15:DT29)</f>
        <v>1076146.5</v>
      </c>
      <c r="DU30" s="131">
        <f>SUM(DU15:DU29)</f>
        <v>12562965.600000001</v>
      </c>
      <c r="DV30" s="127">
        <f>SUM(DV15:DV28)</f>
        <v>157952</v>
      </c>
      <c r="DW30" s="127">
        <f t="shared" ref="DW30:EM30" si="19">SUM(DW15:DW29)</f>
        <v>337670.5</v>
      </c>
      <c r="DX30" s="131">
        <f t="shared" si="19"/>
        <v>2760624.22</v>
      </c>
      <c r="DY30" s="134">
        <f t="shared" si="19"/>
        <v>110483</v>
      </c>
      <c r="DZ30" s="134">
        <f t="shared" si="19"/>
        <v>287471</v>
      </c>
      <c r="EA30" s="135">
        <f t="shared" si="19"/>
        <v>2350290.48</v>
      </c>
      <c r="EB30" s="134">
        <f t="shared" si="19"/>
        <v>258897</v>
      </c>
      <c r="EC30" s="134">
        <f t="shared" si="19"/>
        <v>370271</v>
      </c>
      <c r="ED30" s="135">
        <f t="shared" si="19"/>
        <v>3160599.32</v>
      </c>
      <c r="EE30" s="134">
        <f t="shared" si="19"/>
        <v>267887</v>
      </c>
      <c r="EF30" s="134">
        <f t="shared" si="19"/>
        <v>482323.5</v>
      </c>
      <c r="EG30" s="135">
        <f t="shared" si="19"/>
        <v>4909671.78</v>
      </c>
      <c r="EH30" s="134">
        <f t="shared" si="19"/>
        <v>219628</v>
      </c>
      <c r="EI30" s="134">
        <f t="shared" si="19"/>
        <v>343369</v>
      </c>
      <c r="EJ30" s="135">
        <f t="shared" si="19"/>
        <v>3230449.6099999994</v>
      </c>
      <c r="EK30" s="127">
        <f t="shared" si="19"/>
        <v>0</v>
      </c>
      <c r="EL30" s="127">
        <f t="shared" si="19"/>
        <v>0</v>
      </c>
      <c r="EM30" s="131">
        <f t="shared" si="19"/>
        <v>0</v>
      </c>
      <c r="EN30" s="134">
        <f>SUM(EN15:EN29)</f>
        <v>643980</v>
      </c>
      <c r="EO30" s="134">
        <f>SUM(EO15:EO29)</f>
        <v>1026245.5</v>
      </c>
      <c r="EP30" s="131">
        <f>SUM(EP15:EP29)</f>
        <v>11980965.01278</v>
      </c>
      <c r="EQ30" s="127">
        <f>SUM(EQ15:EQ28)</f>
        <v>154122</v>
      </c>
      <c r="ER30" s="127">
        <f t="shared" ref="ER30:FC30" si="20">SUM(ER15:ER29)</f>
        <v>319213.5</v>
      </c>
      <c r="ES30" s="131">
        <f t="shared" si="20"/>
        <v>2609420.3752200003</v>
      </c>
      <c r="ET30" s="134">
        <f t="shared" si="20"/>
        <v>108090</v>
      </c>
      <c r="EU30" s="134">
        <f t="shared" si="20"/>
        <v>270424</v>
      </c>
      <c r="EV30" s="135">
        <f t="shared" si="20"/>
        <v>2210978.5979199996</v>
      </c>
      <c r="EW30" s="134">
        <f t="shared" si="20"/>
        <v>246266</v>
      </c>
      <c r="EX30" s="134">
        <f t="shared" si="20"/>
        <v>350105.5</v>
      </c>
      <c r="EY30" s="135">
        <f t="shared" si="20"/>
        <v>2988014.8272000002</v>
      </c>
      <c r="EZ30" s="134">
        <f t="shared" si="20"/>
        <v>249521</v>
      </c>
      <c r="FA30" s="134">
        <f t="shared" si="20"/>
        <v>453213</v>
      </c>
      <c r="FB30" s="135">
        <f t="shared" si="20"/>
        <v>4612751.8818999995</v>
      </c>
      <c r="FC30" s="134">
        <f t="shared" si="20"/>
        <v>218404</v>
      </c>
      <c r="FD30" s="134">
        <f>SUM(FD15:FD29)</f>
        <v>343064.5</v>
      </c>
      <c r="FE30" s="135">
        <f>SUM(FE15:FE29)</f>
        <v>3227934.4176799995</v>
      </c>
      <c r="FF30" s="127">
        <f t="shared" ref="FF30:FJ30" si="21">SUM(FF15:FF29)</f>
        <v>0</v>
      </c>
      <c r="FG30" s="127">
        <f t="shared" si="21"/>
        <v>0</v>
      </c>
      <c r="FH30" s="131">
        <f>SUM(FH15:FH29)</f>
        <v>0</v>
      </c>
      <c r="FI30" s="134">
        <f t="shared" si="21"/>
        <v>680451</v>
      </c>
      <c r="FJ30" s="134">
        <f t="shared" si="21"/>
        <v>1105381.5</v>
      </c>
      <c r="FK30" s="131">
        <f>SUM(FK15:FK29)</f>
        <v>12925717.01</v>
      </c>
      <c r="FL30" s="127">
        <f>SUM(FL15:FL28)</f>
        <v>155559</v>
      </c>
      <c r="FM30" s="127">
        <f t="shared" ref="FM30:GB30" si="22">SUM(FM15:FM29)</f>
        <v>331188.5</v>
      </c>
      <c r="FN30" s="131">
        <f>SUM(FN15:FN29)</f>
        <v>2711451.27</v>
      </c>
      <c r="FO30" s="134">
        <f t="shared" si="22"/>
        <v>108281</v>
      </c>
      <c r="FP30" s="134">
        <f t="shared" si="22"/>
        <v>276288.5</v>
      </c>
      <c r="FQ30" s="135">
        <f>SUM(FQ15:FQ29)</f>
        <v>2262390.6200000006</v>
      </c>
      <c r="FR30" s="134">
        <f t="shared" si="22"/>
        <v>253284</v>
      </c>
      <c r="FS30" s="134">
        <f t="shared" si="22"/>
        <v>364869.5</v>
      </c>
      <c r="FT30" s="135">
        <f>SUM(FT15:FT29)</f>
        <v>3119826.4099999997</v>
      </c>
      <c r="FU30" s="134">
        <f t="shared" si="22"/>
        <v>263302</v>
      </c>
      <c r="FV30" s="134">
        <f t="shared" si="22"/>
        <v>483275.5</v>
      </c>
      <c r="FW30" s="135">
        <f>SUM(FW15:FW29)</f>
        <v>4926771.7399999993</v>
      </c>
      <c r="FX30" s="134">
        <f t="shared" si="22"/>
        <v>236336</v>
      </c>
      <c r="FY30" s="134">
        <f t="shared" si="22"/>
        <v>380584.5</v>
      </c>
      <c r="FZ30" s="135">
        <f t="shared" si="22"/>
        <v>3586552.46</v>
      </c>
      <c r="GA30" s="127">
        <f t="shared" si="22"/>
        <v>0</v>
      </c>
      <c r="GB30" s="127">
        <f t="shared" si="22"/>
        <v>0</v>
      </c>
      <c r="GC30" s="131">
        <f>SUM(GC15:GC29)</f>
        <v>0</v>
      </c>
      <c r="GD30" s="134">
        <f t="shared" ref="GD30:GE30" si="23">SUM(GD15:GD29)</f>
        <v>658077</v>
      </c>
      <c r="GE30" s="134">
        <f t="shared" si="23"/>
        <v>1040402.5</v>
      </c>
      <c r="GF30" s="131">
        <f>SUM(GF15:GF29)</f>
        <v>12170870.649599975</v>
      </c>
      <c r="GG30" s="127">
        <f>SUM(GG15:GG28)</f>
        <v>149713</v>
      </c>
      <c r="GH30" s="127">
        <f t="shared" ref="GH30" si="24">SUM(GH15:GH29)</f>
        <v>308724</v>
      </c>
      <c r="GI30" s="131">
        <f>SUM(GI15:GI29)</f>
        <v>2528271.1181999976</v>
      </c>
      <c r="GJ30" s="134">
        <f t="shared" ref="GJ30:GK30" si="25">SUM(GJ15:GJ29)</f>
        <v>105054</v>
      </c>
      <c r="GK30" s="134">
        <f t="shared" si="25"/>
        <v>262507</v>
      </c>
      <c r="GL30" s="135">
        <f>SUM(GL15:GL29)</f>
        <v>2149868.770499995</v>
      </c>
      <c r="GM30" s="134">
        <f t="shared" ref="GM30:GN30" si="26">SUM(GM15:GM29)</f>
        <v>243457</v>
      </c>
      <c r="GN30" s="134">
        <f t="shared" si="26"/>
        <v>342722</v>
      </c>
      <c r="GO30" s="135">
        <f>SUM(GO15:GO29)</f>
        <v>2932227.8214999977</v>
      </c>
      <c r="GP30" s="134">
        <f t="shared" ref="GP30:GQ30" si="27">SUM(GP15:GP29)</f>
        <v>248799</v>
      </c>
      <c r="GQ30" s="134">
        <f t="shared" si="27"/>
        <v>444883.5</v>
      </c>
      <c r="GR30" s="135">
        <f>SUM(GR15:GR29)</f>
        <v>4536049.1618999941</v>
      </c>
      <c r="GS30" s="134">
        <f t="shared" ref="GS30:GW30" si="28">SUM(GS15:GS29)</f>
        <v>247028</v>
      </c>
      <c r="GT30" s="134">
        <f t="shared" si="28"/>
        <v>382703.5</v>
      </c>
      <c r="GU30" s="135">
        <f t="shared" si="28"/>
        <v>3607576.3158999942</v>
      </c>
      <c r="GV30" s="127">
        <f t="shared" si="28"/>
        <v>0</v>
      </c>
      <c r="GW30" s="127">
        <f t="shared" si="28"/>
        <v>0</v>
      </c>
      <c r="GX30" s="131">
        <f>SUM(GX15:GX29)</f>
        <v>0</v>
      </c>
      <c r="GY30" s="134">
        <f t="shared" ref="GY30:GZ30" si="29">SUM(GY15:GY29)</f>
        <v>636066</v>
      </c>
      <c r="GZ30" s="134">
        <f t="shared" si="29"/>
        <v>981227</v>
      </c>
      <c r="HA30" s="131">
        <f>SUM(HA15:HA29)</f>
        <v>11485281.130000001</v>
      </c>
      <c r="HB30" s="127">
        <f>SUM(HB15:HB28)</f>
        <v>153435</v>
      </c>
      <c r="HC30" s="127">
        <f t="shared" ref="HC30" si="30">SUM(HC15:HC29)</f>
        <v>300638</v>
      </c>
      <c r="HD30" s="131">
        <f>SUM(HD15:HD29)</f>
        <v>2462833.61</v>
      </c>
      <c r="HE30" s="134">
        <f t="shared" ref="HE30:HF30" si="31">SUM(HE15:HE29)</f>
        <v>107588</v>
      </c>
      <c r="HF30" s="134">
        <f t="shared" si="31"/>
        <v>248880</v>
      </c>
      <c r="HG30" s="135">
        <f>SUM(HG15:HG29)</f>
        <v>2038849.5600000003</v>
      </c>
      <c r="HH30" s="134">
        <f t="shared" ref="HH30:HI30" si="32">SUM(HH15:HH29)</f>
        <v>249377</v>
      </c>
      <c r="HI30" s="134">
        <f t="shared" si="32"/>
        <v>337973.5</v>
      </c>
      <c r="HJ30" s="135">
        <f>SUM(HJ15:HJ29)</f>
        <v>2893465.6899999995</v>
      </c>
      <c r="HK30" s="134">
        <f t="shared" ref="HK30:HL30" si="33">SUM(HK15:HK29)</f>
        <v>238295</v>
      </c>
      <c r="HL30" s="134">
        <f t="shared" si="33"/>
        <v>417285</v>
      </c>
      <c r="HM30" s="135">
        <f>SUM(HM15:HM29)</f>
        <v>4255762.129999999</v>
      </c>
      <c r="HN30" s="134">
        <f t="shared" ref="HN30:HP30" si="34">SUM(HN15:HN29)</f>
        <v>242929</v>
      </c>
      <c r="HO30" s="134">
        <f t="shared" si="34"/>
        <v>364186.5</v>
      </c>
      <c r="HP30" s="135">
        <f t="shared" si="34"/>
        <v>3434552.08</v>
      </c>
      <c r="HQ30" s="126">
        <f t="shared" ref="HQ30:IK30" si="35">SUM(HQ15:HQ28)</f>
        <v>719056</v>
      </c>
      <c r="HR30" s="127">
        <f>SUM(HR15:HR29)</f>
        <v>1219231</v>
      </c>
      <c r="HS30" s="127">
        <f t="shared" si="35"/>
        <v>14299192.160000002</v>
      </c>
      <c r="HT30" s="126">
        <f t="shared" si="35"/>
        <v>5174431</v>
      </c>
      <c r="HU30" s="127">
        <f>SUM(HU15:HU28)</f>
        <v>8272384</v>
      </c>
      <c r="HV30" s="127">
        <f>SUM(HV15:HV28)</f>
        <v>96969500.345879987</v>
      </c>
      <c r="HW30" s="127">
        <f t="shared" si="35"/>
        <v>1609757</v>
      </c>
      <c r="HX30" s="127">
        <f t="shared" si="35"/>
        <v>3356351.5</v>
      </c>
      <c r="HY30" s="127">
        <f t="shared" si="35"/>
        <v>27580226.714419991</v>
      </c>
      <c r="HZ30" s="127">
        <f t="shared" si="35"/>
        <v>783440</v>
      </c>
      <c r="IA30" s="127">
        <f t="shared" si="35"/>
        <v>1976163</v>
      </c>
      <c r="IB30" s="127">
        <f t="shared" si="35"/>
        <v>16243536.443419997</v>
      </c>
      <c r="IC30" s="127">
        <f t="shared" si="35"/>
        <v>1744457</v>
      </c>
      <c r="ID30" s="127">
        <f t="shared" si="35"/>
        <v>2467573.5</v>
      </c>
      <c r="IE30" s="127">
        <f t="shared" si="35"/>
        <v>21152717.149199992</v>
      </c>
      <c r="IF30" s="127">
        <f t="shared" si="35"/>
        <v>1794061</v>
      </c>
      <c r="IG30" s="127">
        <f t="shared" si="35"/>
        <v>3218234.5</v>
      </c>
      <c r="IH30" s="127">
        <f t="shared" si="35"/>
        <v>32900739.459299993</v>
      </c>
      <c r="II30" s="127">
        <f>SUM(II15:II28)</f>
        <v>1548729</v>
      </c>
      <c r="IJ30" s="127">
        <f t="shared" si="35"/>
        <v>2418500</v>
      </c>
      <c r="IK30" s="127">
        <f t="shared" si="35"/>
        <v>22860440.965579998</v>
      </c>
    </row>
    <row r="31" spans="1:245" ht="12.75" customHeight="1" x14ac:dyDescent="0.3">
      <c r="A31" s="32"/>
      <c r="B31" s="32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DP31" s="136"/>
      <c r="FK31" s="137"/>
      <c r="FN31" s="137"/>
      <c r="FQ31" s="137"/>
      <c r="FT31" s="137"/>
      <c r="FW31" s="137"/>
      <c r="FZ31" s="137"/>
      <c r="GA31" s="137"/>
      <c r="GB31" s="137"/>
      <c r="GC31" s="137"/>
      <c r="GD31" s="137"/>
      <c r="GE31" s="137"/>
      <c r="GF31" s="137"/>
      <c r="GG31" s="137"/>
      <c r="GH31" s="137"/>
      <c r="GI31" s="137"/>
      <c r="GJ31" s="137"/>
      <c r="GK31" s="137"/>
      <c r="GL31" s="137"/>
      <c r="GM31" s="137"/>
      <c r="GN31" s="137"/>
      <c r="GO31" s="137"/>
      <c r="GP31" s="137"/>
      <c r="GQ31" s="137"/>
      <c r="GR31" s="137"/>
      <c r="GS31" s="137"/>
      <c r="GT31" s="137"/>
      <c r="GU31" s="137"/>
      <c r="GV31" s="137"/>
      <c r="GW31" s="137"/>
      <c r="GX31" s="137"/>
      <c r="GY31" s="137"/>
      <c r="GZ31" s="137"/>
      <c r="HA31" s="137"/>
      <c r="HB31" s="137"/>
      <c r="HC31" s="137"/>
      <c r="HD31" s="137"/>
      <c r="HE31" s="137"/>
      <c r="HF31" s="137"/>
      <c r="HG31" s="137"/>
      <c r="HH31" s="137"/>
      <c r="HI31" s="137"/>
      <c r="HJ31" s="137"/>
      <c r="HK31" s="137"/>
      <c r="HL31" s="137"/>
      <c r="HM31" s="137"/>
      <c r="HN31" s="137"/>
      <c r="HO31" s="137"/>
      <c r="HP31" s="137"/>
      <c r="HT31" s="136"/>
      <c r="HU31" s="136"/>
      <c r="HV31" s="136"/>
      <c r="HW31" s="138"/>
      <c r="HX31" s="138"/>
      <c r="HY31" s="138"/>
      <c r="HZ31" s="138"/>
      <c r="IA31" s="138"/>
      <c r="IB31" s="136"/>
      <c r="IC31" s="138"/>
      <c r="ID31" s="138"/>
      <c r="IE31" s="138"/>
      <c r="IF31" s="138"/>
      <c r="IG31" s="138"/>
      <c r="IH31" s="136"/>
      <c r="II31" s="136"/>
      <c r="IJ31" s="136"/>
      <c r="IK31" s="136"/>
    </row>
    <row r="32" spans="1:245" ht="12.75" customHeight="1" x14ac:dyDescent="0.3"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DV32" s="66"/>
      <c r="FK32" s="139"/>
      <c r="FN32" s="137"/>
      <c r="FQ32" s="137"/>
      <c r="FT32" s="137"/>
      <c r="FW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137"/>
      <c r="GO32" s="137"/>
      <c r="GP32" s="137"/>
      <c r="GQ32" s="137"/>
      <c r="GR32" s="137"/>
      <c r="GS32" s="137"/>
      <c r="GT32" s="137"/>
      <c r="GU32" s="137"/>
      <c r="GV32" s="137"/>
      <c r="GW32" s="137"/>
      <c r="GX32" s="137"/>
      <c r="GY32" s="137"/>
      <c r="GZ32" s="137"/>
      <c r="HA32" s="137"/>
      <c r="HB32" s="137"/>
      <c r="HC32" s="137"/>
      <c r="HD32" s="137"/>
      <c r="HE32" s="137"/>
      <c r="HF32" s="137"/>
      <c r="HG32" s="137"/>
      <c r="HH32" s="137"/>
      <c r="HI32" s="137"/>
      <c r="HJ32" s="137"/>
      <c r="HK32" s="137"/>
      <c r="HL32" s="137"/>
      <c r="HM32" s="137"/>
      <c r="HN32" s="137"/>
      <c r="HO32" s="137"/>
      <c r="HP32" s="137"/>
      <c r="HQ32" s="1">
        <v>719056</v>
      </c>
      <c r="HR32" s="1">
        <v>1219231</v>
      </c>
      <c r="HS32" s="1">
        <v>14299192.160000002</v>
      </c>
      <c r="HT32" s="1">
        <v>4538365</v>
      </c>
      <c r="HU32" s="1">
        <v>7291157</v>
      </c>
      <c r="HV32" s="1">
        <v>85484219.215879977</v>
      </c>
      <c r="HW32" s="1">
        <v>1456322</v>
      </c>
      <c r="HX32" s="1">
        <v>3055713.5</v>
      </c>
      <c r="HY32" s="1">
        <v>25117393.104419995</v>
      </c>
      <c r="HZ32" s="1">
        <v>675852</v>
      </c>
      <c r="IA32" s="1">
        <v>1727283</v>
      </c>
      <c r="IB32" s="1">
        <v>14204686.883419994</v>
      </c>
      <c r="IC32" s="140">
        <v>1495080</v>
      </c>
      <c r="ID32" s="140">
        <v>2129600</v>
      </c>
      <c r="IE32" s="140">
        <v>18259251.459199999</v>
      </c>
      <c r="IF32" s="1">
        <v>1555766</v>
      </c>
      <c r="IG32" s="1">
        <v>2800949.5</v>
      </c>
      <c r="IH32" s="1">
        <v>28644977.32929999</v>
      </c>
      <c r="II32" s="1">
        <v>1305800</v>
      </c>
      <c r="IJ32" s="1">
        <v>2054313.5</v>
      </c>
      <c r="IK32" s="1">
        <v>19425888.885579996</v>
      </c>
    </row>
    <row r="33" spans="4:245" s="137" customFormat="1" ht="12.75" customHeight="1" x14ac:dyDescent="0.3"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HQ33" s="137">
        <f>HQ30-HQ32</f>
        <v>0</v>
      </c>
      <c r="HR33" s="137">
        <f t="shared" ref="HR33:IK33" si="36">HR30-HR32</f>
        <v>0</v>
      </c>
      <c r="HS33" s="137">
        <f t="shared" si="36"/>
        <v>0</v>
      </c>
      <c r="HT33" s="137">
        <f t="shared" si="36"/>
        <v>636066</v>
      </c>
      <c r="HU33" s="137">
        <f t="shared" si="36"/>
        <v>981227</v>
      </c>
      <c r="HV33" s="137">
        <f t="shared" si="36"/>
        <v>11485281.13000001</v>
      </c>
      <c r="HW33" s="137">
        <f t="shared" si="36"/>
        <v>153435</v>
      </c>
      <c r="HX33" s="137">
        <f t="shared" si="36"/>
        <v>300638</v>
      </c>
      <c r="HY33" s="137">
        <f t="shared" si="36"/>
        <v>2462833.6099999957</v>
      </c>
      <c r="HZ33" s="137">
        <f t="shared" si="36"/>
        <v>107588</v>
      </c>
      <c r="IA33" s="137">
        <f t="shared" si="36"/>
        <v>248880</v>
      </c>
      <c r="IB33" s="137">
        <f t="shared" si="36"/>
        <v>2038849.5600000024</v>
      </c>
      <c r="IC33" s="137">
        <f t="shared" si="36"/>
        <v>249377</v>
      </c>
      <c r="ID33" s="137">
        <f t="shared" si="36"/>
        <v>337973.5</v>
      </c>
      <c r="IE33" s="137">
        <f t="shared" si="36"/>
        <v>2893465.6899999939</v>
      </c>
      <c r="IF33" s="137">
        <f t="shared" si="36"/>
        <v>238295</v>
      </c>
      <c r="IG33" s="137">
        <f t="shared" si="36"/>
        <v>417285</v>
      </c>
      <c r="IH33" s="137">
        <f t="shared" si="36"/>
        <v>4255762.1300000027</v>
      </c>
      <c r="II33" s="137">
        <f t="shared" si="36"/>
        <v>242929</v>
      </c>
      <c r="IJ33" s="137">
        <f t="shared" si="36"/>
        <v>364186.5</v>
      </c>
      <c r="IK33" s="137">
        <f t="shared" si="36"/>
        <v>3434552.0800000019</v>
      </c>
    </row>
    <row r="34" spans="4:245" x14ac:dyDescent="0.25">
      <c r="E34" s="63"/>
      <c r="Q34" s="66"/>
      <c r="R34" s="66"/>
      <c r="S34" s="66"/>
      <c r="T34" s="66"/>
      <c r="FY34" s="142" t="s">
        <v>62</v>
      </c>
    </row>
    <row r="36" spans="4:245" x14ac:dyDescent="0.25">
      <c r="E36" s="63"/>
    </row>
    <row r="37" spans="4:245" x14ac:dyDescent="0.25">
      <c r="D37" s="66"/>
    </row>
    <row r="38" spans="4:245" x14ac:dyDescent="0.25">
      <c r="D38" s="66"/>
      <c r="F38" s="66"/>
    </row>
  </sheetData>
  <mergeCells count="98">
    <mergeCell ref="HW13:HY13"/>
    <mergeCell ref="HZ13:IB13"/>
    <mergeCell ref="IC13:IE13"/>
    <mergeCell ref="IF13:IH13"/>
    <mergeCell ref="II13:IK13"/>
    <mergeCell ref="A30:B30"/>
    <mergeCell ref="HE13:HG13"/>
    <mergeCell ref="HH13:HJ13"/>
    <mergeCell ref="HK13:HM13"/>
    <mergeCell ref="HN13:HP13"/>
    <mergeCell ref="FU13:FW13"/>
    <mergeCell ref="FX13:FZ13"/>
    <mergeCell ref="GA13:GC13"/>
    <mergeCell ref="GD13:GF13"/>
    <mergeCell ref="GG13:GI13"/>
    <mergeCell ref="GJ13:GL13"/>
    <mergeCell ref="FC13:FE13"/>
    <mergeCell ref="FF13:FH13"/>
    <mergeCell ref="FI13:FK13"/>
    <mergeCell ref="FL13:FN13"/>
    <mergeCell ref="FO13:FQ13"/>
    <mergeCell ref="HQ13:HS13"/>
    <mergeCell ref="HT13:HV13"/>
    <mergeCell ref="GM13:GO13"/>
    <mergeCell ref="GP13:GR13"/>
    <mergeCell ref="GS13:GU13"/>
    <mergeCell ref="GV13:GX13"/>
    <mergeCell ref="GY13:HA13"/>
    <mergeCell ref="HB13:HD13"/>
    <mergeCell ref="FR13:FT13"/>
    <mergeCell ref="EK13:EM13"/>
    <mergeCell ref="EN13:EP13"/>
    <mergeCell ref="EQ13:ES13"/>
    <mergeCell ref="ET13:EV13"/>
    <mergeCell ref="EW13:EY13"/>
    <mergeCell ref="EZ13:FB13"/>
    <mergeCell ref="EH13:EJ13"/>
    <mergeCell ref="DA13:DC13"/>
    <mergeCell ref="DD13:DF13"/>
    <mergeCell ref="DG13:DI13"/>
    <mergeCell ref="DJ13:DL13"/>
    <mergeCell ref="DM13:DO13"/>
    <mergeCell ref="DP13:DR13"/>
    <mergeCell ref="DS13:DU13"/>
    <mergeCell ref="DV13:DX13"/>
    <mergeCell ref="DY13:EA13"/>
    <mergeCell ref="EB13:ED13"/>
    <mergeCell ref="EE13:EG13"/>
    <mergeCell ref="CX13:CZ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BN13:BP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FF12:FZ12"/>
    <mergeCell ref="GA12:GU12"/>
    <mergeCell ref="GV12:HP12"/>
    <mergeCell ref="HQ12:IK12"/>
    <mergeCell ref="C13:E13"/>
    <mergeCell ref="F13:H13"/>
    <mergeCell ref="I13:K13"/>
    <mergeCell ref="L13:N13"/>
    <mergeCell ref="O13:Q13"/>
    <mergeCell ref="R13:T13"/>
    <mergeCell ref="AJ12:BD12"/>
    <mergeCell ref="BE12:BY12"/>
    <mergeCell ref="BZ12:CT12"/>
    <mergeCell ref="CU12:DO12"/>
    <mergeCell ref="DP12:EJ12"/>
    <mergeCell ref="EK12:FE12"/>
    <mergeCell ref="A1:AI6"/>
    <mergeCell ref="A7:B7"/>
    <mergeCell ref="A12:B14"/>
    <mergeCell ref="C12:H12"/>
    <mergeCell ref="I12:N12"/>
    <mergeCell ref="O12:AI12"/>
    <mergeCell ref="U13:W13"/>
    <mergeCell ref="X13:Z13"/>
    <mergeCell ref="AA13:AC13"/>
    <mergeCell ref="AD13:AF13"/>
  </mergeCells>
  <printOptions horizontalCentered="1"/>
  <pageMargins left="0.39370078740157483" right="0.39370078740157483" top="1.1811023622047245" bottom="0.59055118110236227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00694-FE69-4152-93AF-E49E52AB3D43}">
  <dimension ref="A1:KK43"/>
  <sheetViews>
    <sheetView showGridLines="0" zoomScale="93" zoomScaleNormal="93" zoomScaleSheetLayoutView="75" workbookViewId="0">
      <pane xSplit="2" ySplit="1" topLeftCell="C2" activePane="bottomRight" state="frozen"/>
      <selection pane="topRight" activeCell="C17" sqref="C17"/>
      <selection pane="bottomLeft" activeCell="C17" sqref="C17"/>
      <selection pane="bottomRight" activeCell="G32" sqref="G32"/>
    </sheetView>
  </sheetViews>
  <sheetFormatPr defaultColWidth="9.1796875" defaultRowHeight="12.5" x14ac:dyDescent="0.25"/>
  <cols>
    <col min="1" max="1" width="5.54296875" style="1" customWidth="1"/>
    <col min="2" max="2" width="65.26953125" style="1" customWidth="1"/>
    <col min="3" max="3" width="20" style="1" customWidth="1"/>
    <col min="4" max="4" width="12" style="1" customWidth="1"/>
    <col min="5" max="5" width="15" style="1" customWidth="1"/>
    <col min="6" max="7" width="11.7265625" style="1" customWidth="1"/>
    <col min="8" max="8" width="15" style="144" customWidth="1"/>
    <col min="9" max="10" width="11.7265625" style="1" customWidth="1"/>
    <col min="11" max="11" width="13.81640625" style="144" customWidth="1"/>
    <col min="12" max="13" width="11.7265625" style="1" customWidth="1"/>
    <col min="14" max="14" width="15" style="144" customWidth="1"/>
    <col min="15" max="16" width="11.7265625" style="1" customWidth="1"/>
    <col min="17" max="17" width="15" style="144" customWidth="1"/>
    <col min="18" max="19" width="11.7265625" style="1" customWidth="1"/>
    <col min="20" max="20" width="16.81640625" style="144" customWidth="1"/>
    <col min="21" max="21" width="12.81640625" style="1" customWidth="1"/>
    <col min="22" max="22" width="11.7265625" style="1" customWidth="1"/>
    <col min="23" max="23" width="18.1796875" style="1" customWidth="1"/>
    <col min="24" max="231" width="16.26953125" style="1" customWidth="1"/>
    <col min="232" max="232" width="13.54296875" style="1" customWidth="1"/>
    <col min="233" max="233" width="13.81640625" style="1" customWidth="1"/>
    <col min="234" max="234" width="15" style="1" bestFit="1" customWidth="1"/>
    <col min="235" max="235" width="13.453125" style="1" customWidth="1"/>
    <col min="236" max="236" width="13" style="1" customWidth="1"/>
    <col min="237" max="237" width="16.1796875" style="1" bestFit="1" customWidth="1"/>
    <col min="238" max="238" width="9.1796875" style="1"/>
    <col min="239" max="239" width="19.1796875" style="137" bestFit="1" customWidth="1"/>
    <col min="240" max="240" width="13.26953125" style="1" customWidth="1"/>
    <col min="241" max="241" width="10.453125" style="1" customWidth="1"/>
    <col min="242" max="242" width="12" style="1" bestFit="1" customWidth="1"/>
    <col min="243" max="243" width="15.81640625" style="1" bestFit="1" customWidth="1"/>
    <col min="244" max="244" width="14.81640625" style="1" customWidth="1"/>
    <col min="245" max="245" width="12" style="1" bestFit="1" customWidth="1"/>
    <col min="246" max="246" width="15.81640625" style="1" bestFit="1" customWidth="1"/>
    <col min="247" max="247" width="8" style="1" bestFit="1" customWidth="1"/>
    <col min="248" max="248" width="12" style="1" bestFit="1" customWidth="1"/>
    <col min="249" max="249" width="15.81640625" style="1" bestFit="1" customWidth="1"/>
    <col min="250" max="250" width="12" style="1" customWidth="1"/>
    <col min="251" max="251" width="15.26953125" style="1" customWidth="1"/>
    <col min="252" max="252" width="15.81640625" style="1" bestFit="1" customWidth="1"/>
    <col min="253" max="253" width="13.1796875" style="1" customWidth="1"/>
    <col min="254" max="254" width="11.7265625" style="1" bestFit="1" customWidth="1"/>
    <col min="255" max="255" width="12" style="1" bestFit="1" customWidth="1"/>
    <col min="256" max="256" width="11.81640625" style="1" bestFit="1" customWidth="1"/>
    <col min="257" max="257" width="11.7265625" style="1" bestFit="1" customWidth="1"/>
    <col min="258" max="258" width="17.81640625" style="1" customWidth="1"/>
    <col min="259" max="259" width="11.81640625" style="1" bestFit="1" customWidth="1"/>
    <col min="260" max="261" width="11.7265625" style="1" bestFit="1" customWidth="1"/>
    <col min="262" max="262" width="14.453125" style="1" customWidth="1"/>
    <col min="263" max="263" width="9.1796875" style="1"/>
    <col min="264" max="264" width="13.453125" style="1" bestFit="1" customWidth="1"/>
    <col min="265" max="265" width="13.26953125" style="1" customWidth="1"/>
    <col min="266" max="266" width="11.7265625" style="1" bestFit="1" customWidth="1"/>
    <col min="267" max="267" width="12.1796875" style="1" bestFit="1" customWidth="1"/>
    <col min="268" max="268" width="9.1796875" style="1"/>
    <col min="269" max="270" width="11.7265625" style="1" bestFit="1" customWidth="1"/>
    <col min="271" max="271" width="9.1796875" style="1"/>
    <col min="272" max="273" width="11.7265625" style="1" bestFit="1" customWidth="1"/>
    <col min="274" max="274" width="9.1796875" style="1"/>
    <col min="275" max="276" width="11.7265625" style="1" bestFit="1" customWidth="1"/>
    <col min="277" max="277" width="9.1796875" style="1"/>
    <col min="278" max="278" width="11.7265625" style="1" bestFit="1" customWidth="1"/>
    <col min="279" max="279" width="12.7265625" style="1" bestFit="1" customWidth="1"/>
    <col min="280" max="280" width="9.1796875" style="1"/>
    <col min="281" max="282" width="11.7265625" style="1" bestFit="1" customWidth="1"/>
    <col min="283" max="283" width="9.1796875" style="1"/>
    <col min="284" max="284" width="11.7265625" style="1" bestFit="1" customWidth="1"/>
    <col min="285" max="285" width="16" style="1" bestFit="1" customWidth="1"/>
    <col min="286" max="286" width="9" style="1" customWidth="1"/>
    <col min="287" max="287" width="11.7265625" style="1" bestFit="1" customWidth="1"/>
    <col min="288" max="288" width="16" style="1" bestFit="1" customWidth="1"/>
    <col min="289" max="289" width="10.26953125" style="1" customWidth="1"/>
    <col min="290" max="290" width="11.7265625" style="1" bestFit="1" customWidth="1"/>
    <col min="291" max="291" width="16" style="1" bestFit="1" customWidth="1"/>
    <col min="292" max="292" width="9.1796875" style="1"/>
    <col min="293" max="293" width="11.7265625" style="1" bestFit="1" customWidth="1"/>
    <col min="294" max="294" width="16" style="1" bestFit="1" customWidth="1"/>
    <col min="295" max="295" width="5.26953125" style="1" hidden="1" customWidth="1"/>
    <col min="296" max="296" width="8.26953125" style="1" hidden="1" customWidth="1"/>
    <col min="297" max="297" width="11.7265625" style="1" hidden="1" customWidth="1"/>
    <col min="298" max="298" width="9.1796875" style="1"/>
    <col min="299" max="299" width="11.7265625" style="1" bestFit="1" customWidth="1"/>
    <col min="300" max="300" width="12.7265625" style="1" bestFit="1" customWidth="1"/>
    <col min="301" max="301" width="9.1796875" style="1"/>
    <col min="302" max="303" width="11.7265625" style="1" bestFit="1" customWidth="1"/>
    <col min="304" max="305" width="9.1796875" style="1"/>
    <col min="306" max="306" width="16" style="1" bestFit="1" customWidth="1"/>
    <col min="307" max="307" width="9.1796875" style="1"/>
    <col min="308" max="308" width="11.7265625" style="1" bestFit="1" customWidth="1"/>
    <col min="309" max="309" width="16" style="1" bestFit="1" customWidth="1"/>
    <col min="310" max="310" width="9.1796875" style="1"/>
    <col min="311" max="311" width="11.7265625" style="1" bestFit="1" customWidth="1"/>
    <col min="312" max="312" width="16" style="1" bestFit="1" customWidth="1"/>
    <col min="313" max="313" width="9.1796875" style="1"/>
    <col min="314" max="314" width="11.7265625" style="1" bestFit="1" customWidth="1"/>
    <col min="315" max="315" width="16" style="1" bestFit="1" customWidth="1"/>
    <col min="316" max="316" width="9.1796875" style="1"/>
    <col min="317" max="318" width="11.7265625" style="1" bestFit="1" customWidth="1"/>
    <col min="319" max="319" width="9.1796875" style="1"/>
    <col min="320" max="320" width="11.7265625" style="1" bestFit="1" customWidth="1"/>
    <col min="321" max="321" width="14.26953125" style="1" customWidth="1"/>
    <col min="322" max="322" width="9.1796875" style="1"/>
    <col min="323" max="324" width="11.7265625" style="1" bestFit="1" customWidth="1"/>
    <col min="325" max="326" width="9.1796875" style="1"/>
    <col min="327" max="327" width="16" style="1" bestFit="1" customWidth="1"/>
    <col min="328" max="329" width="9.1796875" style="1"/>
    <col min="330" max="330" width="16" style="1" bestFit="1" customWidth="1"/>
    <col min="331" max="331" width="9.1796875" style="1"/>
    <col min="332" max="332" width="13.453125" style="1" customWidth="1"/>
    <col min="333" max="333" width="16" style="1" bestFit="1" customWidth="1"/>
    <col min="334" max="334" width="9.1796875" style="1"/>
    <col min="335" max="335" width="11.7265625" style="1" bestFit="1" customWidth="1"/>
    <col min="336" max="336" width="16" style="1" bestFit="1" customWidth="1"/>
    <col min="337" max="362" width="16" style="1" customWidth="1"/>
    <col min="363" max="363" width="16.81640625" style="1" bestFit="1" customWidth="1"/>
    <col min="364" max="420" width="16" style="1" customWidth="1"/>
    <col min="421" max="421" width="9.26953125" style="1" bestFit="1" customWidth="1"/>
    <col min="422" max="422" width="12" style="1" bestFit="1" customWidth="1"/>
    <col min="423" max="423" width="11.81640625" style="1" bestFit="1" customWidth="1"/>
    <col min="424" max="424" width="14.26953125" style="1" bestFit="1" customWidth="1"/>
    <col min="425" max="425" width="15.81640625" style="1" bestFit="1" customWidth="1"/>
    <col min="426" max="426" width="16.81640625" style="1" bestFit="1" customWidth="1"/>
    <col min="427" max="428" width="14.26953125" style="1" bestFit="1" customWidth="1"/>
    <col min="429" max="429" width="15.81640625" style="1" bestFit="1" customWidth="1"/>
    <col min="430" max="431" width="14.26953125" style="1" bestFit="1" customWidth="1"/>
    <col min="432" max="432" width="15.81640625" style="1" bestFit="1" customWidth="1"/>
    <col min="433" max="434" width="14.26953125" style="1" bestFit="1" customWidth="1"/>
    <col min="435" max="435" width="15.81640625" style="1" bestFit="1" customWidth="1"/>
    <col min="436" max="436" width="14.81640625" style="1" customWidth="1"/>
    <col min="437" max="437" width="12.26953125" style="1" customWidth="1"/>
    <col min="438" max="438" width="15.81640625" style="1" bestFit="1" customWidth="1"/>
    <col min="439" max="440" width="14.26953125" style="1" bestFit="1" customWidth="1"/>
    <col min="441" max="441" width="15.81640625" style="1" bestFit="1" customWidth="1"/>
    <col min="442" max="16384" width="9.1796875" style="1"/>
  </cols>
  <sheetData>
    <row r="1" spans="1:237" ht="12.75" customHeight="1" x14ac:dyDescent="0.25">
      <c r="A1" s="194" t="s">
        <v>38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  <c r="DG1" s="195"/>
      <c r="DH1" s="195"/>
      <c r="DI1" s="195"/>
      <c r="DJ1" s="195"/>
      <c r="DK1" s="195"/>
      <c r="DL1" s="195"/>
      <c r="DM1" s="195"/>
      <c r="DN1" s="195"/>
      <c r="DO1" s="195"/>
      <c r="DP1" s="195"/>
      <c r="DQ1" s="195"/>
      <c r="DR1" s="195"/>
      <c r="DS1" s="195"/>
      <c r="DT1" s="195"/>
      <c r="DU1" s="195"/>
      <c r="DV1" s="195"/>
      <c r="DW1" s="195"/>
      <c r="DX1" s="195"/>
      <c r="DY1" s="195"/>
      <c r="DZ1" s="195"/>
      <c r="EA1" s="195"/>
      <c r="EB1" s="195"/>
      <c r="EC1" s="195"/>
      <c r="ED1" s="195"/>
      <c r="EE1" s="195"/>
      <c r="EF1" s="195"/>
      <c r="EG1" s="195"/>
      <c r="EH1" s="195"/>
      <c r="EI1" s="195"/>
      <c r="EJ1" s="195"/>
      <c r="EK1" s="195"/>
      <c r="EL1" s="195"/>
      <c r="EM1" s="195"/>
      <c r="EN1" s="195"/>
      <c r="EO1" s="195"/>
      <c r="EP1" s="195"/>
      <c r="EQ1" s="195"/>
      <c r="ER1" s="195"/>
      <c r="ES1" s="195"/>
      <c r="ET1" s="195"/>
      <c r="EU1" s="195"/>
      <c r="EV1" s="195"/>
      <c r="EW1" s="195"/>
      <c r="EX1" s="195"/>
      <c r="EY1" s="195"/>
      <c r="EZ1" s="195"/>
      <c r="FA1" s="195"/>
      <c r="FB1" s="195"/>
      <c r="FC1" s="195"/>
      <c r="FD1" s="195"/>
      <c r="FE1" s="195"/>
      <c r="FF1" s="195"/>
      <c r="FG1" s="195"/>
      <c r="FH1" s="195"/>
      <c r="FI1" s="195"/>
      <c r="FJ1" s="195"/>
      <c r="FK1" s="195"/>
      <c r="FL1" s="195"/>
      <c r="FM1" s="195"/>
      <c r="FN1" s="195"/>
      <c r="FO1" s="195"/>
      <c r="FP1" s="195"/>
      <c r="FQ1" s="195"/>
      <c r="FR1" s="195"/>
      <c r="FS1" s="195"/>
      <c r="FT1" s="195"/>
      <c r="FU1" s="195"/>
      <c r="FV1" s="195"/>
      <c r="FW1" s="195"/>
      <c r="FX1" s="195"/>
      <c r="FY1" s="195"/>
      <c r="FZ1" s="195"/>
      <c r="GA1" s="195"/>
      <c r="GB1" s="195"/>
      <c r="GC1" s="195"/>
      <c r="GD1" s="195"/>
      <c r="GE1" s="195"/>
      <c r="GF1" s="195"/>
      <c r="GG1" s="195"/>
      <c r="GH1" s="195"/>
      <c r="GI1" s="195"/>
      <c r="GJ1" s="195"/>
      <c r="GK1" s="195"/>
      <c r="GL1" s="195"/>
      <c r="GM1" s="195"/>
      <c r="GN1" s="195"/>
      <c r="GO1" s="195"/>
      <c r="GP1" s="195"/>
      <c r="GQ1" s="195"/>
      <c r="GR1" s="195"/>
      <c r="GS1" s="195"/>
      <c r="GT1" s="195"/>
      <c r="GU1" s="195"/>
      <c r="GV1" s="195"/>
      <c r="GW1" s="195"/>
      <c r="GX1" s="195"/>
      <c r="GY1" s="195"/>
      <c r="GZ1" s="195"/>
      <c r="HA1" s="195"/>
      <c r="HB1" s="195"/>
      <c r="HC1" s="195"/>
      <c r="HD1" s="195"/>
      <c r="HE1" s="195"/>
      <c r="HF1" s="195"/>
      <c r="HG1" s="195"/>
      <c r="HH1" s="195"/>
      <c r="HI1" s="195"/>
      <c r="HJ1" s="195"/>
      <c r="HK1" s="195"/>
      <c r="HL1" s="195"/>
      <c r="HM1" s="195"/>
      <c r="HN1" s="195"/>
      <c r="HO1" s="195"/>
      <c r="HP1" s="195"/>
      <c r="HQ1" s="195"/>
      <c r="HR1" s="195"/>
      <c r="HS1" s="195"/>
      <c r="HT1" s="195"/>
      <c r="HU1" s="195"/>
      <c r="HV1" s="195"/>
      <c r="HW1" s="195"/>
      <c r="HX1" s="195"/>
      <c r="HY1" s="195"/>
      <c r="HZ1" s="195"/>
      <c r="IA1" s="195"/>
      <c r="IB1" s="195"/>
      <c r="IC1" s="195"/>
    </row>
    <row r="2" spans="1:237" ht="12.7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5"/>
      <c r="CT2" s="195"/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5"/>
      <c r="DF2" s="195"/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5"/>
      <c r="DR2" s="195"/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5"/>
      <c r="ED2" s="195"/>
      <c r="EE2" s="195"/>
      <c r="EF2" s="195"/>
      <c r="EG2" s="195"/>
      <c r="EH2" s="195"/>
      <c r="EI2" s="195"/>
      <c r="EJ2" s="195"/>
      <c r="EK2" s="195"/>
      <c r="EL2" s="195"/>
      <c r="EM2" s="195"/>
      <c r="EN2" s="195"/>
      <c r="EO2" s="195"/>
      <c r="EP2" s="195"/>
      <c r="EQ2" s="195"/>
      <c r="ER2" s="195"/>
      <c r="ES2" s="195"/>
      <c r="ET2" s="195"/>
      <c r="EU2" s="195"/>
      <c r="EV2" s="195"/>
      <c r="EW2" s="195"/>
      <c r="EX2" s="195"/>
      <c r="EY2" s="195"/>
      <c r="EZ2" s="195"/>
      <c r="FA2" s="195"/>
      <c r="FB2" s="195"/>
      <c r="FC2" s="195"/>
      <c r="FD2" s="195"/>
      <c r="FE2" s="195"/>
      <c r="FF2" s="195"/>
      <c r="FG2" s="195"/>
      <c r="FH2" s="195"/>
      <c r="FI2" s="195"/>
      <c r="FJ2" s="195"/>
      <c r="FK2" s="195"/>
      <c r="FL2" s="195"/>
      <c r="FM2" s="195"/>
      <c r="FN2" s="195"/>
      <c r="FO2" s="195"/>
      <c r="FP2" s="195"/>
      <c r="FQ2" s="195"/>
      <c r="FR2" s="195"/>
      <c r="FS2" s="195"/>
      <c r="FT2" s="195"/>
      <c r="FU2" s="195"/>
      <c r="FV2" s="195"/>
      <c r="FW2" s="195"/>
      <c r="FX2" s="195"/>
      <c r="FY2" s="195"/>
      <c r="FZ2" s="195"/>
      <c r="GA2" s="195"/>
      <c r="GB2" s="195"/>
      <c r="GC2" s="195"/>
      <c r="GD2" s="195"/>
      <c r="GE2" s="195"/>
      <c r="GF2" s="195"/>
      <c r="GG2" s="195"/>
      <c r="GH2" s="195"/>
      <c r="GI2" s="195"/>
      <c r="GJ2" s="195"/>
      <c r="GK2" s="195"/>
      <c r="GL2" s="195"/>
      <c r="GM2" s="195"/>
      <c r="GN2" s="195"/>
      <c r="GO2" s="195"/>
      <c r="GP2" s="195"/>
      <c r="GQ2" s="195"/>
      <c r="GR2" s="195"/>
      <c r="GS2" s="195"/>
      <c r="GT2" s="195"/>
      <c r="GU2" s="195"/>
      <c r="GV2" s="195"/>
      <c r="GW2" s="195"/>
      <c r="GX2" s="195"/>
      <c r="GY2" s="195"/>
      <c r="GZ2" s="195"/>
      <c r="HA2" s="195"/>
      <c r="HB2" s="195"/>
      <c r="HC2" s="195"/>
      <c r="HD2" s="195"/>
      <c r="HE2" s="195"/>
      <c r="HF2" s="195"/>
      <c r="HG2" s="195"/>
      <c r="HH2" s="195"/>
      <c r="HI2" s="195"/>
      <c r="HJ2" s="195"/>
      <c r="HK2" s="195"/>
      <c r="HL2" s="195"/>
      <c r="HM2" s="195"/>
      <c r="HN2" s="195"/>
      <c r="HO2" s="195"/>
      <c r="HP2" s="195"/>
      <c r="HQ2" s="195"/>
      <c r="HR2" s="195"/>
      <c r="HS2" s="195"/>
      <c r="HT2" s="195"/>
      <c r="HU2" s="195"/>
      <c r="HV2" s="195"/>
      <c r="HW2" s="195"/>
      <c r="HX2" s="195"/>
      <c r="HY2" s="195"/>
      <c r="HZ2" s="195"/>
      <c r="IA2" s="195"/>
      <c r="IB2" s="195"/>
      <c r="IC2" s="195"/>
    </row>
    <row r="3" spans="1:237" ht="12.7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5"/>
      <c r="BW3" s="195"/>
      <c r="BX3" s="195"/>
      <c r="BY3" s="195"/>
      <c r="BZ3" s="195"/>
      <c r="CA3" s="195"/>
      <c r="CB3" s="195"/>
      <c r="CC3" s="195"/>
      <c r="CD3" s="195"/>
      <c r="CE3" s="195"/>
      <c r="CF3" s="195"/>
      <c r="CG3" s="195"/>
      <c r="CH3" s="195"/>
      <c r="CI3" s="195"/>
      <c r="CJ3" s="195"/>
      <c r="CK3" s="195"/>
      <c r="CL3" s="195"/>
      <c r="CM3" s="195"/>
      <c r="CN3" s="195"/>
      <c r="CO3" s="195"/>
      <c r="CP3" s="195"/>
      <c r="CQ3" s="195"/>
      <c r="CR3" s="195"/>
      <c r="CS3" s="195"/>
      <c r="CT3" s="195"/>
      <c r="CU3" s="195"/>
      <c r="CV3" s="195"/>
      <c r="CW3" s="195"/>
      <c r="CX3" s="195"/>
      <c r="CY3" s="195"/>
      <c r="CZ3" s="195"/>
      <c r="DA3" s="195"/>
      <c r="DB3" s="195"/>
      <c r="DC3" s="195"/>
      <c r="DD3" s="195"/>
      <c r="DE3" s="195"/>
      <c r="DF3" s="195"/>
      <c r="DG3" s="195"/>
      <c r="DH3" s="195"/>
      <c r="DI3" s="195"/>
      <c r="DJ3" s="195"/>
      <c r="DK3" s="195"/>
      <c r="DL3" s="195"/>
      <c r="DM3" s="195"/>
      <c r="DN3" s="195"/>
      <c r="DO3" s="195"/>
      <c r="DP3" s="195"/>
      <c r="DQ3" s="195"/>
      <c r="DR3" s="195"/>
      <c r="DS3" s="195"/>
      <c r="DT3" s="195"/>
      <c r="DU3" s="195"/>
      <c r="DV3" s="195"/>
      <c r="DW3" s="195"/>
      <c r="DX3" s="195"/>
      <c r="DY3" s="195"/>
      <c r="DZ3" s="195"/>
      <c r="EA3" s="195"/>
      <c r="EB3" s="195"/>
      <c r="EC3" s="195"/>
      <c r="ED3" s="195"/>
      <c r="EE3" s="195"/>
      <c r="EF3" s="195"/>
      <c r="EG3" s="195"/>
      <c r="EH3" s="195"/>
      <c r="EI3" s="195"/>
      <c r="EJ3" s="195"/>
      <c r="EK3" s="195"/>
      <c r="EL3" s="195"/>
      <c r="EM3" s="195"/>
      <c r="EN3" s="195"/>
      <c r="EO3" s="195"/>
      <c r="EP3" s="195"/>
      <c r="EQ3" s="195"/>
      <c r="ER3" s="195"/>
      <c r="ES3" s="195"/>
      <c r="ET3" s="195"/>
      <c r="EU3" s="195"/>
      <c r="EV3" s="195"/>
      <c r="EW3" s="195"/>
      <c r="EX3" s="195"/>
      <c r="EY3" s="195"/>
      <c r="EZ3" s="195"/>
      <c r="FA3" s="195"/>
      <c r="FB3" s="195"/>
      <c r="FC3" s="195"/>
      <c r="FD3" s="195"/>
      <c r="FE3" s="195"/>
      <c r="FF3" s="195"/>
      <c r="FG3" s="195"/>
      <c r="FH3" s="195"/>
      <c r="FI3" s="195"/>
      <c r="FJ3" s="195"/>
      <c r="FK3" s="195"/>
      <c r="FL3" s="195"/>
      <c r="FM3" s="195"/>
      <c r="FN3" s="195"/>
      <c r="FO3" s="195"/>
      <c r="FP3" s="195"/>
      <c r="FQ3" s="195"/>
      <c r="FR3" s="195"/>
      <c r="FS3" s="195"/>
      <c r="FT3" s="195"/>
      <c r="FU3" s="195"/>
      <c r="FV3" s="195"/>
      <c r="FW3" s="195"/>
      <c r="FX3" s="195"/>
      <c r="FY3" s="195"/>
      <c r="FZ3" s="195"/>
      <c r="GA3" s="195"/>
      <c r="GB3" s="195"/>
      <c r="GC3" s="195"/>
      <c r="GD3" s="195"/>
      <c r="GE3" s="195"/>
      <c r="GF3" s="195"/>
      <c r="GG3" s="195"/>
      <c r="GH3" s="195"/>
      <c r="GI3" s="195"/>
      <c r="GJ3" s="195"/>
      <c r="GK3" s="195"/>
      <c r="GL3" s="195"/>
      <c r="GM3" s="195"/>
      <c r="GN3" s="195"/>
      <c r="GO3" s="195"/>
      <c r="GP3" s="195"/>
      <c r="GQ3" s="195"/>
      <c r="GR3" s="195"/>
      <c r="GS3" s="195"/>
      <c r="GT3" s="195"/>
      <c r="GU3" s="195"/>
      <c r="GV3" s="195"/>
      <c r="GW3" s="195"/>
      <c r="GX3" s="195"/>
      <c r="GY3" s="195"/>
      <c r="GZ3" s="195"/>
      <c r="HA3" s="195"/>
      <c r="HB3" s="195"/>
      <c r="HC3" s="195"/>
      <c r="HD3" s="195"/>
      <c r="HE3" s="195"/>
      <c r="HF3" s="195"/>
      <c r="HG3" s="195"/>
      <c r="HH3" s="195"/>
      <c r="HI3" s="195"/>
      <c r="HJ3" s="195"/>
      <c r="HK3" s="195"/>
      <c r="HL3" s="195"/>
      <c r="HM3" s="195"/>
      <c r="HN3" s="195"/>
      <c r="HO3" s="195"/>
      <c r="HP3" s="195"/>
      <c r="HQ3" s="195"/>
      <c r="HR3" s="195"/>
      <c r="HS3" s="195"/>
      <c r="HT3" s="195"/>
      <c r="HU3" s="195"/>
      <c r="HV3" s="195"/>
      <c r="HW3" s="195"/>
      <c r="HX3" s="195"/>
      <c r="HY3" s="195"/>
      <c r="HZ3" s="195"/>
      <c r="IA3" s="195"/>
      <c r="IB3" s="195"/>
      <c r="IC3" s="195"/>
    </row>
    <row r="4" spans="1:237" ht="12.75" customHeight="1" x14ac:dyDescent="0.25">
      <c r="A4" s="194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5"/>
      <c r="CB4" s="195"/>
      <c r="CC4" s="195"/>
      <c r="CD4" s="195"/>
      <c r="CE4" s="195"/>
      <c r="CF4" s="195"/>
      <c r="CG4" s="195"/>
      <c r="CH4" s="195"/>
      <c r="CI4" s="195"/>
      <c r="CJ4" s="195"/>
      <c r="CK4" s="195"/>
      <c r="CL4" s="195"/>
      <c r="CM4" s="195"/>
      <c r="CN4" s="195"/>
      <c r="CO4" s="195"/>
      <c r="CP4" s="195"/>
      <c r="CQ4" s="195"/>
      <c r="CR4" s="195"/>
      <c r="CS4" s="195"/>
      <c r="CT4" s="195"/>
      <c r="CU4" s="195"/>
      <c r="CV4" s="195"/>
      <c r="CW4" s="195"/>
      <c r="CX4" s="195"/>
      <c r="CY4" s="195"/>
      <c r="CZ4" s="195"/>
      <c r="DA4" s="195"/>
      <c r="DB4" s="195"/>
      <c r="DC4" s="195"/>
      <c r="DD4" s="195"/>
      <c r="DE4" s="195"/>
      <c r="DF4" s="195"/>
      <c r="DG4" s="195"/>
      <c r="DH4" s="195"/>
      <c r="DI4" s="195"/>
      <c r="DJ4" s="195"/>
      <c r="DK4" s="195"/>
      <c r="DL4" s="195"/>
      <c r="DM4" s="195"/>
      <c r="DN4" s="195"/>
      <c r="DO4" s="195"/>
      <c r="DP4" s="195"/>
      <c r="DQ4" s="195"/>
      <c r="DR4" s="195"/>
      <c r="DS4" s="195"/>
      <c r="DT4" s="195"/>
      <c r="DU4" s="195"/>
      <c r="DV4" s="195"/>
      <c r="DW4" s="195"/>
      <c r="DX4" s="195"/>
      <c r="DY4" s="195"/>
      <c r="DZ4" s="195"/>
      <c r="EA4" s="195"/>
      <c r="EB4" s="195"/>
      <c r="EC4" s="195"/>
      <c r="ED4" s="195"/>
      <c r="EE4" s="195"/>
      <c r="EF4" s="195"/>
      <c r="EG4" s="195"/>
      <c r="EH4" s="195"/>
      <c r="EI4" s="195"/>
      <c r="EJ4" s="195"/>
      <c r="EK4" s="195"/>
      <c r="EL4" s="195"/>
      <c r="EM4" s="195"/>
      <c r="EN4" s="195"/>
      <c r="EO4" s="195"/>
      <c r="EP4" s="195"/>
      <c r="EQ4" s="195"/>
      <c r="ER4" s="195"/>
      <c r="ES4" s="195"/>
      <c r="ET4" s="195"/>
      <c r="EU4" s="195"/>
      <c r="EV4" s="195"/>
      <c r="EW4" s="195"/>
      <c r="EX4" s="195"/>
      <c r="EY4" s="195"/>
      <c r="EZ4" s="195"/>
      <c r="FA4" s="195"/>
      <c r="FB4" s="195"/>
      <c r="FC4" s="195"/>
      <c r="FD4" s="195"/>
      <c r="FE4" s="195"/>
      <c r="FF4" s="195"/>
      <c r="FG4" s="195"/>
      <c r="FH4" s="195"/>
      <c r="FI4" s="195"/>
      <c r="FJ4" s="195"/>
      <c r="FK4" s="195"/>
      <c r="FL4" s="195"/>
      <c r="FM4" s="195"/>
      <c r="FN4" s="195"/>
      <c r="FO4" s="195"/>
      <c r="FP4" s="195"/>
      <c r="FQ4" s="195"/>
      <c r="FR4" s="195"/>
      <c r="FS4" s="195"/>
      <c r="FT4" s="195"/>
      <c r="FU4" s="195"/>
      <c r="FV4" s="195"/>
      <c r="FW4" s="195"/>
      <c r="FX4" s="195"/>
      <c r="FY4" s="195"/>
      <c r="FZ4" s="195"/>
      <c r="GA4" s="195"/>
      <c r="GB4" s="195"/>
      <c r="GC4" s="195"/>
      <c r="GD4" s="195"/>
      <c r="GE4" s="195"/>
      <c r="GF4" s="195"/>
      <c r="GG4" s="195"/>
      <c r="GH4" s="195"/>
      <c r="GI4" s="195"/>
      <c r="GJ4" s="195"/>
      <c r="GK4" s="195"/>
      <c r="GL4" s="195"/>
      <c r="GM4" s="195"/>
      <c r="GN4" s="195"/>
      <c r="GO4" s="195"/>
      <c r="GP4" s="195"/>
      <c r="GQ4" s="195"/>
      <c r="GR4" s="195"/>
      <c r="GS4" s="195"/>
      <c r="GT4" s="195"/>
      <c r="GU4" s="195"/>
      <c r="GV4" s="195"/>
      <c r="GW4" s="195"/>
      <c r="GX4" s="195"/>
      <c r="GY4" s="195"/>
      <c r="GZ4" s="195"/>
      <c r="HA4" s="195"/>
      <c r="HB4" s="195"/>
      <c r="HC4" s="195"/>
      <c r="HD4" s="195"/>
      <c r="HE4" s="195"/>
      <c r="HF4" s="195"/>
      <c r="HG4" s="195"/>
      <c r="HH4" s="195"/>
      <c r="HI4" s="195"/>
      <c r="HJ4" s="195"/>
      <c r="HK4" s="195"/>
      <c r="HL4" s="195"/>
      <c r="HM4" s="195"/>
      <c r="HN4" s="195"/>
      <c r="HO4" s="195"/>
      <c r="HP4" s="195"/>
      <c r="HQ4" s="195"/>
      <c r="HR4" s="195"/>
      <c r="HS4" s="195"/>
      <c r="HT4" s="195"/>
      <c r="HU4" s="195"/>
      <c r="HV4" s="195"/>
      <c r="HW4" s="195"/>
      <c r="HX4" s="195"/>
      <c r="HY4" s="195"/>
      <c r="HZ4" s="195"/>
      <c r="IA4" s="195"/>
      <c r="IB4" s="195"/>
      <c r="IC4" s="195"/>
    </row>
    <row r="5" spans="1:237" ht="12.75" customHeight="1" x14ac:dyDescent="0.25">
      <c r="A5" s="194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</row>
    <row r="6" spans="1:237" ht="12.75" customHeight="1" x14ac:dyDescent="0.25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</row>
    <row r="7" spans="1:237" x14ac:dyDescent="0.25">
      <c r="A7" s="196"/>
      <c r="B7" s="196"/>
      <c r="C7" s="2"/>
      <c r="D7" s="2"/>
      <c r="E7" s="2"/>
      <c r="F7" s="2"/>
      <c r="G7" s="2"/>
      <c r="H7" s="143"/>
      <c r="I7" s="2"/>
      <c r="J7" s="2"/>
      <c r="K7" s="143"/>
      <c r="L7" s="2"/>
      <c r="M7" s="2"/>
      <c r="N7" s="143"/>
      <c r="O7" s="2"/>
      <c r="P7" s="2"/>
      <c r="Q7" s="143"/>
      <c r="R7" s="2"/>
      <c r="S7" s="2"/>
      <c r="U7" s="2"/>
      <c r="W7" s="144"/>
      <c r="X7" s="2"/>
      <c r="Z7" s="2"/>
      <c r="AB7" s="2"/>
      <c r="AD7" s="2"/>
      <c r="AF7" s="2"/>
      <c r="AG7" s="2"/>
      <c r="AH7" s="2"/>
      <c r="AI7" s="2"/>
      <c r="AK7" s="2"/>
    </row>
    <row r="8" spans="1:237" ht="13" x14ac:dyDescent="0.3">
      <c r="A8" s="3" t="s">
        <v>1</v>
      </c>
      <c r="B8" s="3"/>
      <c r="C8" s="1" t="s">
        <v>2</v>
      </c>
      <c r="W8" s="144"/>
    </row>
    <row r="9" spans="1:237" x14ac:dyDescent="0.25">
      <c r="A9" s="2"/>
      <c r="B9" s="2"/>
      <c r="C9" s="2"/>
      <c r="D9" s="2"/>
      <c r="E9" s="2"/>
      <c r="F9" s="2"/>
      <c r="G9" s="2"/>
      <c r="H9" s="143"/>
      <c r="I9" s="2"/>
      <c r="J9" s="2"/>
      <c r="K9" s="143"/>
      <c r="L9" s="2"/>
      <c r="M9" s="2"/>
      <c r="N9" s="143"/>
      <c r="O9" s="2"/>
      <c r="P9" s="2"/>
      <c r="Q9" s="143"/>
      <c r="R9" s="2"/>
      <c r="S9" s="2"/>
      <c r="U9" s="2"/>
      <c r="W9" s="144"/>
      <c r="X9" s="2"/>
      <c r="Z9" s="2"/>
      <c r="AB9" s="2"/>
      <c r="AD9" s="2"/>
      <c r="AF9" s="2"/>
      <c r="AG9" s="2"/>
      <c r="AH9" s="2"/>
      <c r="AI9" s="2"/>
      <c r="AK9" s="2"/>
    </row>
    <row r="10" spans="1:237" ht="13" x14ac:dyDescent="0.3">
      <c r="A10" s="3" t="s">
        <v>6</v>
      </c>
      <c r="B10" s="3"/>
      <c r="C10" s="3" t="s">
        <v>7</v>
      </c>
      <c r="D10" s="3"/>
      <c r="E10" s="3"/>
      <c r="F10" s="3"/>
      <c r="G10" s="3"/>
      <c r="H10" s="145"/>
      <c r="I10" s="3"/>
      <c r="J10" s="3"/>
      <c r="K10" s="145"/>
      <c r="L10" s="3"/>
      <c r="M10" s="3"/>
      <c r="N10" s="145"/>
      <c r="O10" s="3"/>
      <c r="P10" s="3"/>
      <c r="Q10" s="145"/>
      <c r="R10" s="3"/>
      <c r="S10" s="3"/>
      <c r="U10" s="3"/>
      <c r="W10" s="144"/>
      <c r="X10" s="3"/>
      <c r="Z10" s="3"/>
      <c r="AB10" s="3"/>
      <c r="AD10" s="3"/>
      <c r="AF10" s="3"/>
      <c r="AG10" s="3"/>
      <c r="AH10" s="3"/>
      <c r="AI10" s="3"/>
      <c r="AK10" s="3"/>
    </row>
    <row r="11" spans="1:237" ht="13.5" thickBot="1" x14ac:dyDescent="0.35">
      <c r="C11" s="3"/>
      <c r="D11" s="3"/>
      <c r="E11" s="3"/>
      <c r="F11" s="3"/>
      <c r="G11" s="3"/>
      <c r="H11" s="145"/>
      <c r="I11" s="3"/>
      <c r="J11" s="3"/>
      <c r="K11" s="145"/>
      <c r="L11" s="3"/>
      <c r="M11" s="3"/>
      <c r="N11" s="145"/>
      <c r="O11" s="3"/>
      <c r="P11" s="3"/>
      <c r="Q11" s="145"/>
      <c r="R11" s="3"/>
      <c r="S11" s="3"/>
      <c r="U11" s="3"/>
      <c r="W11" s="144"/>
      <c r="X11" s="3"/>
      <c r="Z11" s="3"/>
      <c r="AB11" s="3"/>
      <c r="AD11" s="3"/>
      <c r="AF11" s="3"/>
      <c r="AG11" s="3"/>
      <c r="AH11" s="3"/>
      <c r="AI11" s="3"/>
      <c r="AK11" s="3"/>
    </row>
    <row r="12" spans="1:237" ht="13.5" thickBot="1" x14ac:dyDescent="0.35">
      <c r="A12" s="197" t="s">
        <v>8</v>
      </c>
      <c r="B12" s="198"/>
      <c r="C12" s="191" t="s">
        <v>63</v>
      </c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3"/>
      <c r="U12" s="191" t="s">
        <v>64</v>
      </c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3"/>
      <c r="AM12" s="191" t="s">
        <v>65</v>
      </c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3"/>
      <c r="BE12" s="191" t="s">
        <v>66</v>
      </c>
      <c r="BF12" s="192"/>
      <c r="BG12" s="192"/>
      <c r="BH12" s="192"/>
      <c r="BI12" s="192"/>
      <c r="BJ12" s="192"/>
      <c r="BK12" s="192"/>
      <c r="BL12" s="192"/>
      <c r="BM12" s="192"/>
      <c r="BN12" s="192"/>
      <c r="BO12" s="192"/>
      <c r="BP12" s="192"/>
      <c r="BQ12" s="192"/>
      <c r="BR12" s="192"/>
      <c r="BS12" s="192"/>
      <c r="BT12" s="192"/>
      <c r="BU12" s="192"/>
      <c r="BV12" s="193"/>
      <c r="BW12" s="191" t="s">
        <v>67</v>
      </c>
      <c r="BX12" s="192"/>
      <c r="BY12" s="192"/>
      <c r="BZ12" s="192"/>
      <c r="CA12" s="192"/>
      <c r="CB12" s="192"/>
      <c r="CC12" s="192"/>
      <c r="CD12" s="192"/>
      <c r="CE12" s="192"/>
      <c r="CF12" s="192"/>
      <c r="CG12" s="192"/>
      <c r="CH12" s="192"/>
      <c r="CI12" s="192"/>
      <c r="CJ12" s="192"/>
      <c r="CK12" s="192"/>
      <c r="CL12" s="192"/>
      <c r="CM12" s="192"/>
      <c r="CN12" s="193"/>
      <c r="CO12" s="191" t="s">
        <v>68</v>
      </c>
      <c r="CP12" s="192"/>
      <c r="CQ12" s="192"/>
      <c r="CR12" s="192"/>
      <c r="CS12" s="192"/>
      <c r="CT12" s="192"/>
      <c r="CU12" s="192"/>
      <c r="CV12" s="192"/>
      <c r="CW12" s="192"/>
      <c r="CX12" s="192"/>
      <c r="CY12" s="192"/>
      <c r="CZ12" s="192"/>
      <c r="DA12" s="192"/>
      <c r="DB12" s="192"/>
      <c r="DC12" s="192"/>
      <c r="DD12" s="192"/>
      <c r="DE12" s="192"/>
      <c r="DF12" s="193"/>
      <c r="DG12" s="191" t="s">
        <v>69</v>
      </c>
      <c r="DH12" s="192"/>
      <c r="DI12" s="192"/>
      <c r="DJ12" s="192"/>
      <c r="DK12" s="192"/>
      <c r="DL12" s="192"/>
      <c r="DM12" s="192"/>
      <c r="DN12" s="192"/>
      <c r="DO12" s="192"/>
      <c r="DP12" s="192"/>
      <c r="DQ12" s="192"/>
      <c r="DR12" s="192"/>
      <c r="DS12" s="192"/>
      <c r="DT12" s="192"/>
      <c r="DU12" s="192"/>
      <c r="DV12" s="192"/>
      <c r="DW12" s="192"/>
      <c r="DX12" s="193"/>
      <c r="DY12" s="191" t="s">
        <v>70</v>
      </c>
      <c r="DZ12" s="192"/>
      <c r="EA12" s="192"/>
      <c r="EB12" s="192"/>
      <c r="EC12" s="192"/>
      <c r="ED12" s="192"/>
      <c r="EE12" s="192"/>
      <c r="EF12" s="192"/>
      <c r="EG12" s="192"/>
      <c r="EH12" s="192"/>
      <c r="EI12" s="192"/>
      <c r="EJ12" s="192"/>
      <c r="EK12" s="192"/>
      <c r="EL12" s="192"/>
      <c r="EM12" s="192"/>
      <c r="EN12" s="192"/>
      <c r="EO12" s="192"/>
      <c r="EP12" s="193"/>
      <c r="EQ12" s="191" t="s">
        <v>71</v>
      </c>
      <c r="ER12" s="192"/>
      <c r="ES12" s="192"/>
      <c r="ET12" s="192"/>
      <c r="EU12" s="192"/>
      <c r="EV12" s="192"/>
      <c r="EW12" s="192"/>
      <c r="EX12" s="192"/>
      <c r="EY12" s="192"/>
      <c r="EZ12" s="192"/>
      <c r="FA12" s="192"/>
      <c r="FB12" s="192"/>
      <c r="FC12" s="192"/>
      <c r="FD12" s="192"/>
      <c r="FE12" s="192"/>
      <c r="FF12" s="192"/>
      <c r="FG12" s="192"/>
      <c r="FH12" s="193"/>
      <c r="FI12" s="191" t="s">
        <v>72</v>
      </c>
      <c r="FJ12" s="192"/>
      <c r="FK12" s="192"/>
      <c r="FL12" s="192"/>
      <c r="FM12" s="192"/>
      <c r="FN12" s="192"/>
      <c r="FO12" s="192"/>
      <c r="FP12" s="192"/>
      <c r="FQ12" s="192"/>
      <c r="FR12" s="192"/>
      <c r="FS12" s="192"/>
      <c r="FT12" s="192"/>
      <c r="FU12" s="192"/>
      <c r="FV12" s="192"/>
      <c r="FW12" s="192"/>
      <c r="FX12" s="192"/>
      <c r="FY12" s="192"/>
      <c r="FZ12" s="193"/>
      <c r="GA12" s="191" t="s">
        <v>73</v>
      </c>
      <c r="GB12" s="192"/>
      <c r="GC12" s="192"/>
      <c r="GD12" s="192"/>
      <c r="GE12" s="192"/>
      <c r="GF12" s="192"/>
      <c r="GG12" s="192"/>
      <c r="GH12" s="192"/>
      <c r="GI12" s="192"/>
      <c r="GJ12" s="192"/>
      <c r="GK12" s="192"/>
      <c r="GL12" s="192"/>
      <c r="GM12" s="192"/>
      <c r="GN12" s="192"/>
      <c r="GO12" s="192"/>
      <c r="GP12" s="192"/>
      <c r="GQ12" s="192"/>
      <c r="GR12" s="193"/>
      <c r="GS12" s="191" t="s">
        <v>74</v>
      </c>
      <c r="GT12" s="192"/>
      <c r="GU12" s="192"/>
      <c r="GV12" s="192"/>
      <c r="GW12" s="192"/>
      <c r="GX12" s="192"/>
      <c r="GY12" s="192"/>
      <c r="GZ12" s="192"/>
      <c r="HA12" s="192"/>
      <c r="HB12" s="192"/>
      <c r="HC12" s="192"/>
      <c r="HD12" s="192"/>
      <c r="HE12" s="192"/>
      <c r="HF12" s="192"/>
      <c r="HG12" s="192"/>
      <c r="HH12" s="192"/>
      <c r="HI12" s="192"/>
      <c r="HJ12" s="193"/>
      <c r="HK12" s="67"/>
      <c r="HL12" s="191" t="s">
        <v>75</v>
      </c>
      <c r="HM12" s="192"/>
      <c r="HN12" s="192"/>
      <c r="HO12" s="192"/>
      <c r="HP12" s="192"/>
      <c r="HQ12" s="192"/>
      <c r="HR12" s="192"/>
      <c r="HS12" s="192"/>
      <c r="HT12" s="192"/>
      <c r="HU12" s="192"/>
      <c r="HV12" s="192"/>
      <c r="HW12" s="192"/>
      <c r="HX12" s="192"/>
      <c r="HY12" s="192"/>
      <c r="HZ12" s="192"/>
      <c r="IA12" s="192"/>
      <c r="IB12" s="192"/>
      <c r="IC12" s="193"/>
    </row>
    <row r="13" spans="1:237" ht="13.5" thickBot="1" x14ac:dyDescent="0.35">
      <c r="A13" s="199"/>
      <c r="B13" s="200"/>
      <c r="C13" s="191" t="s">
        <v>56</v>
      </c>
      <c r="D13" s="192"/>
      <c r="E13" s="193"/>
      <c r="F13" s="191" t="s">
        <v>57</v>
      </c>
      <c r="G13" s="192"/>
      <c r="H13" s="193"/>
      <c r="I13" s="191" t="s">
        <v>58</v>
      </c>
      <c r="J13" s="192"/>
      <c r="K13" s="193"/>
      <c r="L13" s="191" t="s">
        <v>59</v>
      </c>
      <c r="M13" s="192"/>
      <c r="N13" s="193"/>
      <c r="O13" s="191" t="s">
        <v>60</v>
      </c>
      <c r="P13" s="192"/>
      <c r="Q13" s="193"/>
      <c r="R13" s="191" t="s">
        <v>61</v>
      </c>
      <c r="S13" s="192"/>
      <c r="T13" s="193"/>
      <c r="U13" s="191" t="s">
        <v>56</v>
      </c>
      <c r="V13" s="192"/>
      <c r="W13" s="193"/>
      <c r="X13" s="191" t="s">
        <v>57</v>
      </c>
      <c r="Y13" s="192"/>
      <c r="Z13" s="193"/>
      <c r="AA13" s="191" t="s">
        <v>58</v>
      </c>
      <c r="AB13" s="192"/>
      <c r="AC13" s="193"/>
      <c r="AD13" s="191" t="s">
        <v>59</v>
      </c>
      <c r="AE13" s="192"/>
      <c r="AF13" s="193"/>
      <c r="AG13" s="191" t="s">
        <v>60</v>
      </c>
      <c r="AH13" s="192"/>
      <c r="AI13" s="193"/>
      <c r="AJ13" s="191" t="s">
        <v>61</v>
      </c>
      <c r="AK13" s="192"/>
      <c r="AL13" s="193"/>
      <c r="AM13" s="191" t="s">
        <v>56</v>
      </c>
      <c r="AN13" s="192"/>
      <c r="AO13" s="193"/>
      <c r="AP13" s="191" t="s">
        <v>57</v>
      </c>
      <c r="AQ13" s="192"/>
      <c r="AR13" s="193"/>
      <c r="AS13" s="191" t="s">
        <v>58</v>
      </c>
      <c r="AT13" s="192"/>
      <c r="AU13" s="193"/>
      <c r="AV13" s="191" t="s">
        <v>59</v>
      </c>
      <c r="AW13" s="192"/>
      <c r="AX13" s="193"/>
      <c r="AY13" s="191" t="s">
        <v>60</v>
      </c>
      <c r="AZ13" s="192"/>
      <c r="BA13" s="193"/>
      <c r="BB13" s="191" t="s">
        <v>61</v>
      </c>
      <c r="BC13" s="192"/>
      <c r="BD13" s="193"/>
      <c r="BE13" s="191" t="s">
        <v>56</v>
      </c>
      <c r="BF13" s="192"/>
      <c r="BG13" s="193"/>
      <c r="BH13" s="191" t="s">
        <v>57</v>
      </c>
      <c r="BI13" s="192"/>
      <c r="BJ13" s="193"/>
      <c r="BK13" s="191" t="s">
        <v>58</v>
      </c>
      <c r="BL13" s="192"/>
      <c r="BM13" s="193"/>
      <c r="BN13" s="191" t="s">
        <v>59</v>
      </c>
      <c r="BO13" s="192"/>
      <c r="BP13" s="193"/>
      <c r="BQ13" s="191" t="s">
        <v>60</v>
      </c>
      <c r="BR13" s="192"/>
      <c r="BS13" s="193"/>
      <c r="BT13" s="191" t="s">
        <v>61</v>
      </c>
      <c r="BU13" s="192"/>
      <c r="BV13" s="193"/>
      <c r="BW13" s="191" t="s">
        <v>56</v>
      </c>
      <c r="BX13" s="192"/>
      <c r="BY13" s="193"/>
      <c r="BZ13" s="191" t="s">
        <v>57</v>
      </c>
      <c r="CA13" s="192"/>
      <c r="CB13" s="193"/>
      <c r="CC13" s="191" t="s">
        <v>58</v>
      </c>
      <c r="CD13" s="192"/>
      <c r="CE13" s="193"/>
      <c r="CF13" s="191" t="s">
        <v>59</v>
      </c>
      <c r="CG13" s="192"/>
      <c r="CH13" s="193"/>
      <c r="CI13" s="191" t="s">
        <v>60</v>
      </c>
      <c r="CJ13" s="192"/>
      <c r="CK13" s="193"/>
      <c r="CL13" s="191" t="s">
        <v>61</v>
      </c>
      <c r="CM13" s="192"/>
      <c r="CN13" s="193"/>
      <c r="CO13" s="191" t="s">
        <v>56</v>
      </c>
      <c r="CP13" s="192"/>
      <c r="CQ13" s="193"/>
      <c r="CR13" s="191" t="s">
        <v>57</v>
      </c>
      <c r="CS13" s="192"/>
      <c r="CT13" s="193"/>
      <c r="CU13" s="191" t="s">
        <v>58</v>
      </c>
      <c r="CV13" s="192"/>
      <c r="CW13" s="193"/>
      <c r="CX13" s="191" t="s">
        <v>59</v>
      </c>
      <c r="CY13" s="192"/>
      <c r="CZ13" s="193"/>
      <c r="DA13" s="191" t="s">
        <v>60</v>
      </c>
      <c r="DB13" s="192"/>
      <c r="DC13" s="193"/>
      <c r="DD13" s="191" t="s">
        <v>61</v>
      </c>
      <c r="DE13" s="192"/>
      <c r="DF13" s="193"/>
      <c r="DG13" s="191" t="s">
        <v>56</v>
      </c>
      <c r="DH13" s="192"/>
      <c r="DI13" s="193"/>
      <c r="DJ13" s="191" t="s">
        <v>57</v>
      </c>
      <c r="DK13" s="192"/>
      <c r="DL13" s="193"/>
      <c r="DM13" s="191" t="s">
        <v>58</v>
      </c>
      <c r="DN13" s="192"/>
      <c r="DO13" s="193"/>
      <c r="DP13" s="191" t="s">
        <v>59</v>
      </c>
      <c r="DQ13" s="192"/>
      <c r="DR13" s="193"/>
      <c r="DS13" s="191" t="s">
        <v>60</v>
      </c>
      <c r="DT13" s="192"/>
      <c r="DU13" s="193"/>
      <c r="DV13" s="191" t="s">
        <v>61</v>
      </c>
      <c r="DW13" s="192"/>
      <c r="DX13" s="193"/>
      <c r="DY13" s="191" t="s">
        <v>56</v>
      </c>
      <c r="DZ13" s="192"/>
      <c r="EA13" s="193"/>
      <c r="EB13" s="191" t="s">
        <v>57</v>
      </c>
      <c r="EC13" s="192"/>
      <c r="ED13" s="193"/>
      <c r="EE13" s="191" t="s">
        <v>58</v>
      </c>
      <c r="EF13" s="192"/>
      <c r="EG13" s="193"/>
      <c r="EH13" s="191" t="s">
        <v>59</v>
      </c>
      <c r="EI13" s="192"/>
      <c r="EJ13" s="193"/>
      <c r="EK13" s="191" t="s">
        <v>60</v>
      </c>
      <c r="EL13" s="192"/>
      <c r="EM13" s="193"/>
      <c r="EN13" s="191" t="s">
        <v>61</v>
      </c>
      <c r="EO13" s="192"/>
      <c r="EP13" s="193"/>
      <c r="EQ13" s="191" t="s">
        <v>56</v>
      </c>
      <c r="ER13" s="192"/>
      <c r="ES13" s="193"/>
      <c r="ET13" s="191" t="s">
        <v>57</v>
      </c>
      <c r="EU13" s="192"/>
      <c r="EV13" s="193"/>
      <c r="EW13" s="191" t="s">
        <v>58</v>
      </c>
      <c r="EX13" s="192"/>
      <c r="EY13" s="193"/>
      <c r="EZ13" s="191" t="s">
        <v>59</v>
      </c>
      <c r="FA13" s="192"/>
      <c r="FB13" s="193"/>
      <c r="FC13" s="191" t="s">
        <v>60</v>
      </c>
      <c r="FD13" s="192"/>
      <c r="FE13" s="193"/>
      <c r="FF13" s="191" t="s">
        <v>61</v>
      </c>
      <c r="FG13" s="192"/>
      <c r="FH13" s="193"/>
      <c r="FI13" s="191" t="s">
        <v>56</v>
      </c>
      <c r="FJ13" s="192"/>
      <c r="FK13" s="193"/>
      <c r="FL13" s="191" t="s">
        <v>57</v>
      </c>
      <c r="FM13" s="192"/>
      <c r="FN13" s="193"/>
      <c r="FO13" s="191" t="s">
        <v>58</v>
      </c>
      <c r="FP13" s="192"/>
      <c r="FQ13" s="193"/>
      <c r="FR13" s="191" t="s">
        <v>59</v>
      </c>
      <c r="FS13" s="192"/>
      <c r="FT13" s="193"/>
      <c r="FU13" s="191" t="s">
        <v>60</v>
      </c>
      <c r="FV13" s="192"/>
      <c r="FW13" s="193"/>
      <c r="FX13" s="191" t="s">
        <v>61</v>
      </c>
      <c r="FY13" s="192"/>
      <c r="FZ13" s="193"/>
      <c r="GA13" s="191" t="s">
        <v>56</v>
      </c>
      <c r="GB13" s="192"/>
      <c r="GC13" s="193"/>
      <c r="GD13" s="191" t="s">
        <v>57</v>
      </c>
      <c r="GE13" s="192"/>
      <c r="GF13" s="193"/>
      <c r="GG13" s="191" t="s">
        <v>58</v>
      </c>
      <c r="GH13" s="192"/>
      <c r="GI13" s="193"/>
      <c r="GJ13" s="191" t="s">
        <v>59</v>
      </c>
      <c r="GK13" s="192"/>
      <c r="GL13" s="193"/>
      <c r="GM13" s="191" t="s">
        <v>60</v>
      </c>
      <c r="GN13" s="192"/>
      <c r="GO13" s="193"/>
      <c r="GP13" s="191" t="s">
        <v>61</v>
      </c>
      <c r="GQ13" s="192"/>
      <c r="GR13" s="193"/>
      <c r="GS13" s="191" t="s">
        <v>56</v>
      </c>
      <c r="GT13" s="192"/>
      <c r="GU13" s="193"/>
      <c r="GV13" s="191" t="s">
        <v>57</v>
      </c>
      <c r="GW13" s="192"/>
      <c r="GX13" s="193"/>
      <c r="GY13" s="191" t="s">
        <v>58</v>
      </c>
      <c r="GZ13" s="192"/>
      <c r="HA13" s="193"/>
      <c r="HB13" s="191" t="s">
        <v>59</v>
      </c>
      <c r="HC13" s="192"/>
      <c r="HD13" s="193"/>
      <c r="HE13" s="191" t="s">
        <v>60</v>
      </c>
      <c r="HF13" s="192"/>
      <c r="HG13" s="193"/>
      <c r="HH13" s="191" t="s">
        <v>61</v>
      </c>
      <c r="HI13" s="192"/>
      <c r="HJ13" s="193"/>
      <c r="HK13" s="67"/>
      <c r="HL13" s="191" t="s">
        <v>56</v>
      </c>
      <c r="HM13" s="192"/>
      <c r="HN13" s="193"/>
      <c r="HO13" s="191" t="s">
        <v>57</v>
      </c>
      <c r="HP13" s="192"/>
      <c r="HQ13" s="193"/>
      <c r="HR13" s="191" t="s">
        <v>58</v>
      </c>
      <c r="HS13" s="192"/>
      <c r="HT13" s="193"/>
      <c r="HU13" s="191" t="s">
        <v>59</v>
      </c>
      <c r="HV13" s="192"/>
      <c r="HW13" s="193"/>
      <c r="HX13" s="191" t="s">
        <v>60</v>
      </c>
      <c r="HY13" s="192"/>
      <c r="HZ13" s="193"/>
      <c r="IA13" s="191" t="s">
        <v>61</v>
      </c>
      <c r="IB13" s="192"/>
      <c r="IC13" s="193"/>
    </row>
    <row r="14" spans="1:237" ht="13.5" customHeight="1" x14ac:dyDescent="0.3">
      <c r="A14" s="201"/>
      <c r="B14" s="202"/>
      <c r="C14" s="146" t="s">
        <v>25</v>
      </c>
      <c r="D14" s="69" t="s">
        <v>26</v>
      </c>
      <c r="E14" s="147" t="s">
        <v>27</v>
      </c>
      <c r="F14" s="72" t="s">
        <v>25</v>
      </c>
      <c r="G14" s="72" t="s">
        <v>26</v>
      </c>
      <c r="H14" s="148" t="s">
        <v>27</v>
      </c>
      <c r="I14" s="72" t="s">
        <v>25</v>
      </c>
      <c r="J14" s="72" t="s">
        <v>26</v>
      </c>
      <c r="K14" s="148" t="s">
        <v>27</v>
      </c>
      <c r="L14" s="72" t="s">
        <v>25</v>
      </c>
      <c r="M14" s="72" t="s">
        <v>26</v>
      </c>
      <c r="N14" s="148" t="s">
        <v>27</v>
      </c>
      <c r="O14" s="72" t="s">
        <v>25</v>
      </c>
      <c r="P14" s="72" t="s">
        <v>26</v>
      </c>
      <c r="Q14" s="148" t="s">
        <v>27</v>
      </c>
      <c r="R14" s="72" t="s">
        <v>25</v>
      </c>
      <c r="S14" s="72" t="s">
        <v>26</v>
      </c>
      <c r="T14" s="149" t="s">
        <v>27</v>
      </c>
      <c r="U14" s="146" t="s">
        <v>25</v>
      </c>
      <c r="V14" s="69" t="s">
        <v>26</v>
      </c>
      <c r="W14" s="147" t="s">
        <v>27</v>
      </c>
      <c r="X14" s="72" t="s">
        <v>25</v>
      </c>
      <c r="Y14" s="72" t="s">
        <v>26</v>
      </c>
      <c r="Z14" s="148" t="s">
        <v>27</v>
      </c>
      <c r="AA14" s="72" t="s">
        <v>25</v>
      </c>
      <c r="AB14" s="72" t="s">
        <v>26</v>
      </c>
      <c r="AC14" s="148" t="s">
        <v>27</v>
      </c>
      <c r="AD14" s="72" t="s">
        <v>25</v>
      </c>
      <c r="AE14" s="72" t="s">
        <v>26</v>
      </c>
      <c r="AF14" s="148" t="s">
        <v>27</v>
      </c>
      <c r="AG14" s="72" t="s">
        <v>25</v>
      </c>
      <c r="AH14" s="72" t="s">
        <v>26</v>
      </c>
      <c r="AI14" s="148" t="s">
        <v>27</v>
      </c>
      <c r="AJ14" s="72" t="s">
        <v>25</v>
      </c>
      <c r="AK14" s="72" t="s">
        <v>26</v>
      </c>
      <c r="AL14" s="149" t="s">
        <v>27</v>
      </c>
      <c r="AM14" s="146" t="s">
        <v>25</v>
      </c>
      <c r="AN14" s="69" t="s">
        <v>26</v>
      </c>
      <c r="AO14" s="147" t="s">
        <v>27</v>
      </c>
      <c r="AP14" s="72" t="s">
        <v>25</v>
      </c>
      <c r="AQ14" s="72" t="s">
        <v>26</v>
      </c>
      <c r="AR14" s="148" t="s">
        <v>27</v>
      </c>
      <c r="AS14" s="72" t="s">
        <v>25</v>
      </c>
      <c r="AT14" s="72" t="s">
        <v>26</v>
      </c>
      <c r="AU14" s="148" t="s">
        <v>27</v>
      </c>
      <c r="AV14" s="72" t="s">
        <v>25</v>
      </c>
      <c r="AW14" s="72" t="s">
        <v>26</v>
      </c>
      <c r="AX14" s="148" t="s">
        <v>27</v>
      </c>
      <c r="AY14" s="72" t="s">
        <v>25</v>
      </c>
      <c r="AZ14" s="72" t="s">
        <v>26</v>
      </c>
      <c r="BA14" s="148" t="s">
        <v>27</v>
      </c>
      <c r="BB14" s="72" t="s">
        <v>25</v>
      </c>
      <c r="BC14" s="72" t="s">
        <v>26</v>
      </c>
      <c r="BD14" s="149" t="s">
        <v>27</v>
      </c>
      <c r="BE14" s="146" t="s">
        <v>25</v>
      </c>
      <c r="BF14" s="69" t="s">
        <v>26</v>
      </c>
      <c r="BG14" s="147" t="s">
        <v>27</v>
      </c>
      <c r="BH14" s="72" t="s">
        <v>25</v>
      </c>
      <c r="BI14" s="72" t="s">
        <v>26</v>
      </c>
      <c r="BJ14" s="148" t="s">
        <v>27</v>
      </c>
      <c r="BK14" s="72" t="s">
        <v>25</v>
      </c>
      <c r="BL14" s="72" t="s">
        <v>26</v>
      </c>
      <c r="BM14" s="148" t="s">
        <v>27</v>
      </c>
      <c r="BN14" s="72" t="s">
        <v>25</v>
      </c>
      <c r="BO14" s="72" t="s">
        <v>26</v>
      </c>
      <c r="BP14" s="148" t="s">
        <v>27</v>
      </c>
      <c r="BQ14" s="72" t="s">
        <v>25</v>
      </c>
      <c r="BR14" s="72" t="s">
        <v>26</v>
      </c>
      <c r="BS14" s="148" t="s">
        <v>27</v>
      </c>
      <c r="BT14" s="72" t="s">
        <v>25</v>
      </c>
      <c r="BU14" s="72" t="s">
        <v>26</v>
      </c>
      <c r="BV14" s="149" t="s">
        <v>27</v>
      </c>
      <c r="BW14" s="146" t="s">
        <v>25</v>
      </c>
      <c r="BX14" s="69" t="s">
        <v>26</v>
      </c>
      <c r="BY14" s="147" t="s">
        <v>27</v>
      </c>
      <c r="BZ14" s="72" t="s">
        <v>25</v>
      </c>
      <c r="CA14" s="72" t="s">
        <v>26</v>
      </c>
      <c r="CB14" s="148" t="s">
        <v>27</v>
      </c>
      <c r="CC14" s="72" t="s">
        <v>25</v>
      </c>
      <c r="CD14" s="72" t="s">
        <v>26</v>
      </c>
      <c r="CE14" s="148" t="s">
        <v>27</v>
      </c>
      <c r="CF14" s="72" t="s">
        <v>25</v>
      </c>
      <c r="CG14" s="72" t="s">
        <v>26</v>
      </c>
      <c r="CH14" s="148" t="s">
        <v>27</v>
      </c>
      <c r="CI14" s="72" t="s">
        <v>25</v>
      </c>
      <c r="CJ14" s="72" t="s">
        <v>26</v>
      </c>
      <c r="CK14" s="148" t="s">
        <v>27</v>
      </c>
      <c r="CL14" s="72" t="s">
        <v>25</v>
      </c>
      <c r="CM14" s="72" t="s">
        <v>26</v>
      </c>
      <c r="CN14" s="149" t="s">
        <v>27</v>
      </c>
      <c r="CO14" s="146" t="s">
        <v>25</v>
      </c>
      <c r="CP14" s="69" t="s">
        <v>26</v>
      </c>
      <c r="CQ14" s="147" t="s">
        <v>27</v>
      </c>
      <c r="CR14" s="72" t="s">
        <v>25</v>
      </c>
      <c r="CS14" s="72" t="s">
        <v>26</v>
      </c>
      <c r="CT14" s="148" t="s">
        <v>27</v>
      </c>
      <c r="CU14" s="72" t="s">
        <v>25</v>
      </c>
      <c r="CV14" s="72" t="s">
        <v>26</v>
      </c>
      <c r="CW14" s="148" t="s">
        <v>27</v>
      </c>
      <c r="CX14" s="72" t="s">
        <v>25</v>
      </c>
      <c r="CY14" s="72" t="s">
        <v>26</v>
      </c>
      <c r="CZ14" s="148" t="s">
        <v>27</v>
      </c>
      <c r="DA14" s="72" t="s">
        <v>25</v>
      </c>
      <c r="DB14" s="72" t="s">
        <v>26</v>
      </c>
      <c r="DC14" s="148" t="s">
        <v>27</v>
      </c>
      <c r="DD14" s="72" t="s">
        <v>25</v>
      </c>
      <c r="DE14" s="72" t="s">
        <v>26</v>
      </c>
      <c r="DF14" s="149" t="s">
        <v>27</v>
      </c>
      <c r="DG14" s="146" t="s">
        <v>25</v>
      </c>
      <c r="DH14" s="69" t="s">
        <v>26</v>
      </c>
      <c r="DI14" s="147" t="s">
        <v>27</v>
      </c>
      <c r="DJ14" s="72" t="s">
        <v>25</v>
      </c>
      <c r="DK14" s="72" t="s">
        <v>26</v>
      </c>
      <c r="DL14" s="148" t="s">
        <v>27</v>
      </c>
      <c r="DM14" s="72" t="s">
        <v>25</v>
      </c>
      <c r="DN14" s="72" t="s">
        <v>26</v>
      </c>
      <c r="DO14" s="148" t="s">
        <v>27</v>
      </c>
      <c r="DP14" s="72" t="s">
        <v>25</v>
      </c>
      <c r="DQ14" s="72" t="s">
        <v>26</v>
      </c>
      <c r="DR14" s="148" t="s">
        <v>27</v>
      </c>
      <c r="DS14" s="72" t="s">
        <v>25</v>
      </c>
      <c r="DT14" s="72" t="s">
        <v>26</v>
      </c>
      <c r="DU14" s="148" t="s">
        <v>27</v>
      </c>
      <c r="DV14" s="72" t="s">
        <v>25</v>
      </c>
      <c r="DW14" s="72" t="s">
        <v>26</v>
      </c>
      <c r="DX14" s="149" t="s">
        <v>27</v>
      </c>
      <c r="DY14" s="146" t="s">
        <v>25</v>
      </c>
      <c r="DZ14" s="69" t="s">
        <v>26</v>
      </c>
      <c r="EA14" s="147" t="s">
        <v>27</v>
      </c>
      <c r="EB14" s="72" t="s">
        <v>25</v>
      </c>
      <c r="EC14" s="72" t="s">
        <v>26</v>
      </c>
      <c r="ED14" s="148" t="s">
        <v>27</v>
      </c>
      <c r="EE14" s="72" t="s">
        <v>25</v>
      </c>
      <c r="EF14" s="72" t="s">
        <v>26</v>
      </c>
      <c r="EG14" s="148" t="s">
        <v>27</v>
      </c>
      <c r="EH14" s="72" t="s">
        <v>25</v>
      </c>
      <c r="EI14" s="72" t="s">
        <v>26</v>
      </c>
      <c r="EJ14" s="148" t="s">
        <v>27</v>
      </c>
      <c r="EK14" s="72" t="s">
        <v>25</v>
      </c>
      <c r="EL14" s="72" t="s">
        <v>26</v>
      </c>
      <c r="EM14" s="148" t="s">
        <v>27</v>
      </c>
      <c r="EN14" s="72" t="s">
        <v>25</v>
      </c>
      <c r="EO14" s="72" t="s">
        <v>26</v>
      </c>
      <c r="EP14" s="149" t="s">
        <v>27</v>
      </c>
      <c r="EQ14" s="146" t="s">
        <v>25</v>
      </c>
      <c r="ER14" s="69" t="s">
        <v>26</v>
      </c>
      <c r="ES14" s="147" t="s">
        <v>27</v>
      </c>
      <c r="ET14" s="72" t="s">
        <v>25</v>
      </c>
      <c r="EU14" s="72" t="s">
        <v>26</v>
      </c>
      <c r="EV14" s="148" t="s">
        <v>27</v>
      </c>
      <c r="EW14" s="72" t="s">
        <v>25</v>
      </c>
      <c r="EX14" s="72" t="s">
        <v>26</v>
      </c>
      <c r="EY14" s="148" t="s">
        <v>27</v>
      </c>
      <c r="EZ14" s="72" t="s">
        <v>25</v>
      </c>
      <c r="FA14" s="72" t="s">
        <v>26</v>
      </c>
      <c r="FB14" s="148" t="s">
        <v>27</v>
      </c>
      <c r="FC14" s="72" t="s">
        <v>25</v>
      </c>
      <c r="FD14" s="72" t="s">
        <v>26</v>
      </c>
      <c r="FE14" s="148" t="s">
        <v>27</v>
      </c>
      <c r="FF14" s="72" t="s">
        <v>25</v>
      </c>
      <c r="FG14" s="72" t="s">
        <v>26</v>
      </c>
      <c r="FH14" s="149" t="s">
        <v>27</v>
      </c>
      <c r="FI14" s="146" t="s">
        <v>25</v>
      </c>
      <c r="FJ14" s="69" t="s">
        <v>26</v>
      </c>
      <c r="FK14" s="147" t="s">
        <v>27</v>
      </c>
      <c r="FL14" s="72" t="s">
        <v>25</v>
      </c>
      <c r="FM14" s="72" t="s">
        <v>26</v>
      </c>
      <c r="FN14" s="148" t="s">
        <v>27</v>
      </c>
      <c r="FO14" s="72" t="s">
        <v>25</v>
      </c>
      <c r="FP14" s="72" t="s">
        <v>26</v>
      </c>
      <c r="FQ14" s="148" t="s">
        <v>27</v>
      </c>
      <c r="FR14" s="72" t="s">
        <v>25</v>
      </c>
      <c r="FS14" s="72" t="s">
        <v>26</v>
      </c>
      <c r="FT14" s="148" t="s">
        <v>27</v>
      </c>
      <c r="FU14" s="72" t="s">
        <v>25</v>
      </c>
      <c r="FV14" s="72" t="s">
        <v>26</v>
      </c>
      <c r="FW14" s="148" t="s">
        <v>27</v>
      </c>
      <c r="FX14" s="72" t="s">
        <v>25</v>
      </c>
      <c r="FY14" s="72" t="s">
        <v>26</v>
      </c>
      <c r="FZ14" s="149" t="s">
        <v>27</v>
      </c>
      <c r="GA14" s="146" t="s">
        <v>25</v>
      </c>
      <c r="GB14" s="69" t="s">
        <v>26</v>
      </c>
      <c r="GC14" s="147" t="s">
        <v>27</v>
      </c>
      <c r="GD14" s="72" t="s">
        <v>25</v>
      </c>
      <c r="GE14" s="72" t="s">
        <v>26</v>
      </c>
      <c r="GF14" s="148" t="s">
        <v>27</v>
      </c>
      <c r="GG14" s="72" t="s">
        <v>25</v>
      </c>
      <c r="GH14" s="72" t="s">
        <v>26</v>
      </c>
      <c r="GI14" s="148" t="s">
        <v>27</v>
      </c>
      <c r="GJ14" s="72" t="s">
        <v>25</v>
      </c>
      <c r="GK14" s="72" t="s">
        <v>26</v>
      </c>
      <c r="GL14" s="148" t="s">
        <v>27</v>
      </c>
      <c r="GM14" s="72" t="s">
        <v>25</v>
      </c>
      <c r="GN14" s="72" t="s">
        <v>26</v>
      </c>
      <c r="GO14" s="148" t="s">
        <v>27</v>
      </c>
      <c r="GP14" s="72" t="s">
        <v>25</v>
      </c>
      <c r="GQ14" s="72" t="s">
        <v>26</v>
      </c>
      <c r="GR14" s="149" t="s">
        <v>27</v>
      </c>
      <c r="GS14" s="146" t="s">
        <v>25</v>
      </c>
      <c r="GT14" s="69" t="s">
        <v>26</v>
      </c>
      <c r="GU14" s="147" t="s">
        <v>27</v>
      </c>
      <c r="GV14" s="72" t="s">
        <v>25</v>
      </c>
      <c r="GW14" s="72" t="s">
        <v>26</v>
      </c>
      <c r="GX14" s="148" t="s">
        <v>27</v>
      </c>
      <c r="GY14" s="72" t="s">
        <v>25</v>
      </c>
      <c r="GZ14" s="72" t="s">
        <v>26</v>
      </c>
      <c r="HA14" s="148" t="s">
        <v>27</v>
      </c>
      <c r="HB14" s="72" t="s">
        <v>25</v>
      </c>
      <c r="HC14" s="72" t="s">
        <v>26</v>
      </c>
      <c r="HD14" s="148" t="s">
        <v>27</v>
      </c>
      <c r="HE14" s="72" t="s">
        <v>25</v>
      </c>
      <c r="HF14" s="72" t="s">
        <v>26</v>
      </c>
      <c r="HG14" s="148" t="s">
        <v>27</v>
      </c>
      <c r="HH14" s="72" t="s">
        <v>25</v>
      </c>
      <c r="HI14" s="72" t="s">
        <v>26</v>
      </c>
      <c r="HJ14" s="149" t="s">
        <v>27</v>
      </c>
      <c r="HK14" s="150"/>
      <c r="HL14" s="151" t="s">
        <v>25</v>
      </c>
      <c r="HM14" s="152" t="s">
        <v>26</v>
      </c>
      <c r="HN14" s="153" t="s">
        <v>27</v>
      </c>
      <c r="HO14" s="151" t="s">
        <v>25</v>
      </c>
      <c r="HP14" s="152" t="s">
        <v>26</v>
      </c>
      <c r="HQ14" s="153" t="s">
        <v>27</v>
      </c>
      <c r="HR14" s="151" t="s">
        <v>25</v>
      </c>
      <c r="HS14" s="152" t="s">
        <v>26</v>
      </c>
      <c r="HT14" s="153" t="s">
        <v>27</v>
      </c>
      <c r="HU14" s="151" t="s">
        <v>25</v>
      </c>
      <c r="HV14" s="152" t="s">
        <v>26</v>
      </c>
      <c r="HW14" s="153" t="s">
        <v>27</v>
      </c>
      <c r="HX14" s="151" t="s">
        <v>25</v>
      </c>
      <c r="HY14" s="152" t="s">
        <v>26</v>
      </c>
      <c r="HZ14" s="153" t="s">
        <v>27</v>
      </c>
      <c r="IA14" s="151" t="s">
        <v>25</v>
      </c>
      <c r="IB14" s="152" t="s">
        <v>26</v>
      </c>
      <c r="IC14" s="153" t="s">
        <v>27</v>
      </c>
    </row>
    <row r="15" spans="1:237" ht="13" x14ac:dyDescent="0.3">
      <c r="A15" s="75">
        <v>1</v>
      </c>
      <c r="B15" s="154" t="s">
        <v>28</v>
      </c>
      <c r="C15" s="155">
        <v>432555</v>
      </c>
      <c r="D15" s="77">
        <v>432555</v>
      </c>
      <c r="E15" s="156">
        <v>5054908.040000001</v>
      </c>
      <c r="F15" s="81">
        <v>92132</v>
      </c>
      <c r="G15" s="81">
        <v>92132</v>
      </c>
      <c r="H15" s="157">
        <v>755644.3600000001</v>
      </c>
      <c r="I15" s="83">
        <v>57114</v>
      </c>
      <c r="J15" s="81">
        <v>57114</v>
      </c>
      <c r="K15" s="157">
        <v>469017.88</v>
      </c>
      <c r="L15" s="81">
        <v>162639</v>
      </c>
      <c r="M15" s="81">
        <v>162639</v>
      </c>
      <c r="N15" s="157">
        <v>1389752.72</v>
      </c>
      <c r="O15" s="83">
        <v>148136</v>
      </c>
      <c r="P15" s="81">
        <v>148136</v>
      </c>
      <c r="Q15" s="157">
        <v>1509191.02</v>
      </c>
      <c r="R15" s="83">
        <v>173830</v>
      </c>
      <c r="S15" s="81">
        <v>173830</v>
      </c>
      <c r="T15" s="158">
        <v>1636093.05</v>
      </c>
      <c r="U15" s="155">
        <v>407161</v>
      </c>
      <c r="V15" s="77">
        <f>U15*1</f>
        <v>407161</v>
      </c>
      <c r="W15" s="156">
        <v>5026467.7219999991</v>
      </c>
      <c r="X15" s="81">
        <v>81344</v>
      </c>
      <c r="Y15" s="81">
        <f>X15*1</f>
        <v>81344</v>
      </c>
      <c r="Z15" s="157">
        <v>705658.77800000005</v>
      </c>
      <c r="AA15" s="83">
        <v>47806</v>
      </c>
      <c r="AB15" s="81">
        <f>AA15*1</f>
        <v>47806</v>
      </c>
      <c r="AC15" s="157">
        <v>415206.64040000003</v>
      </c>
      <c r="AD15" s="81">
        <v>148359</v>
      </c>
      <c r="AE15" s="81">
        <f>AD15*1</f>
        <v>148359</v>
      </c>
      <c r="AF15" s="157">
        <v>1336326.8759999997</v>
      </c>
      <c r="AG15" s="83">
        <v>140305</v>
      </c>
      <c r="AH15" s="81">
        <f>AG15*1</f>
        <v>140305</v>
      </c>
      <c r="AI15" s="157">
        <v>1509084.8634000001</v>
      </c>
      <c r="AJ15" s="83">
        <v>159506</v>
      </c>
      <c r="AK15" s="81">
        <f>AJ15*1</f>
        <v>159506</v>
      </c>
      <c r="AL15" s="158">
        <v>1575741.2008</v>
      </c>
      <c r="AM15" s="155">
        <v>458752</v>
      </c>
      <c r="AN15" s="77">
        <f>AM15*1</f>
        <v>458752</v>
      </c>
      <c r="AO15" s="156">
        <v>5659767.1520000007</v>
      </c>
      <c r="AP15" s="81">
        <v>91006</v>
      </c>
      <c r="AQ15" s="81">
        <f>AP15*1</f>
        <v>91006</v>
      </c>
      <c r="AR15" s="157">
        <v>789026.69500000007</v>
      </c>
      <c r="AS15" s="83">
        <v>51150</v>
      </c>
      <c r="AT15" s="81">
        <f>AS15*1</f>
        <v>51150</v>
      </c>
      <c r="AU15" s="157">
        <v>443955.11309999996</v>
      </c>
      <c r="AV15" s="81">
        <v>166624</v>
      </c>
      <c r="AW15" s="81">
        <f>AV15*1</f>
        <v>166624</v>
      </c>
      <c r="AX15" s="157">
        <v>1500111.9180000003</v>
      </c>
      <c r="AY15" s="83">
        <v>161504</v>
      </c>
      <c r="AZ15" s="81">
        <f>AY15*1</f>
        <v>161504</v>
      </c>
      <c r="BA15" s="157">
        <v>1736063.9397</v>
      </c>
      <c r="BB15" s="83">
        <v>174978</v>
      </c>
      <c r="BC15" s="81">
        <f>BB15*1</f>
        <v>174978</v>
      </c>
      <c r="BD15" s="158">
        <v>1728094.6695999994</v>
      </c>
      <c r="BE15" s="155">
        <v>468039</v>
      </c>
      <c r="BF15" s="81">
        <f>BE15*1</f>
        <v>468039</v>
      </c>
      <c r="BG15" s="156">
        <v>5771248.602</v>
      </c>
      <c r="BH15" s="81">
        <v>95165</v>
      </c>
      <c r="BI15" s="81">
        <f>BH15*1</f>
        <v>95165</v>
      </c>
      <c r="BJ15" s="157">
        <v>825166.55300000007</v>
      </c>
      <c r="BK15" s="83">
        <v>56484</v>
      </c>
      <c r="BL15" s="81">
        <f>BK15*1</f>
        <v>56484</v>
      </c>
      <c r="BM15" s="157">
        <v>490270.43660000002</v>
      </c>
      <c r="BN15" s="81">
        <v>178507</v>
      </c>
      <c r="BO15" s="81">
        <f>BN15*1</f>
        <v>178507</v>
      </c>
      <c r="BP15" s="157">
        <v>1605998.176</v>
      </c>
      <c r="BQ15" s="83">
        <v>171665</v>
      </c>
      <c r="BR15" s="81">
        <f>BQ15*1</f>
        <v>171665</v>
      </c>
      <c r="BS15" s="157">
        <v>1844623.0026</v>
      </c>
      <c r="BT15" s="83">
        <v>182438</v>
      </c>
      <c r="BU15" s="81">
        <f>BT15*1</f>
        <v>182438</v>
      </c>
      <c r="BV15" s="158">
        <v>1801666.2143999999</v>
      </c>
      <c r="BW15" s="155">
        <v>469633</v>
      </c>
      <c r="BX15" s="81">
        <f>BW15*1</f>
        <v>469633</v>
      </c>
      <c r="BY15" s="156">
        <v>5787808.743999999</v>
      </c>
      <c r="BZ15" s="81">
        <v>91565</v>
      </c>
      <c r="CA15" s="81">
        <f>BZ15*1</f>
        <v>91565</v>
      </c>
      <c r="CB15" s="157">
        <v>793341.32920000004</v>
      </c>
      <c r="CC15" s="83">
        <v>50480</v>
      </c>
      <c r="CD15" s="81">
        <f>CC15*1</f>
        <v>50480</v>
      </c>
      <c r="CE15" s="157">
        <v>437911.58439999993</v>
      </c>
      <c r="CF15" s="81">
        <v>172429</v>
      </c>
      <c r="CG15" s="81">
        <f>CF15*1</f>
        <v>172429</v>
      </c>
      <c r="CH15" s="157">
        <v>1549720.0439999998</v>
      </c>
      <c r="CI15" s="83">
        <v>172326</v>
      </c>
      <c r="CJ15" s="81">
        <f>CI15*1</f>
        <v>172326</v>
      </c>
      <c r="CK15" s="157">
        <v>1850850.9254000001</v>
      </c>
      <c r="CL15" s="83">
        <v>179220</v>
      </c>
      <c r="CM15" s="81">
        <f>CL15*1</f>
        <v>179220</v>
      </c>
      <c r="CN15" s="158">
        <v>1768119.9016</v>
      </c>
      <c r="CO15" s="155">
        <v>425149</v>
      </c>
      <c r="CP15" s="81">
        <f>CO15*1</f>
        <v>425149</v>
      </c>
      <c r="CQ15" s="156">
        <v>5240072.5860000001</v>
      </c>
      <c r="CR15" s="81">
        <v>85364</v>
      </c>
      <c r="CS15" s="81">
        <f>CR15*1</f>
        <v>85364</v>
      </c>
      <c r="CT15" s="157">
        <v>739754.57220000005</v>
      </c>
      <c r="CU15" s="83">
        <v>47649</v>
      </c>
      <c r="CV15" s="81">
        <f>CU15*1</f>
        <v>47649</v>
      </c>
      <c r="CW15" s="157">
        <v>413514.33499999996</v>
      </c>
      <c r="CX15" s="81">
        <v>158879</v>
      </c>
      <c r="CY15" s="81">
        <f>CX15*1</f>
        <v>158879</v>
      </c>
      <c r="CZ15" s="157">
        <v>1428383.2779999999</v>
      </c>
      <c r="DA15" s="83">
        <v>156965</v>
      </c>
      <c r="DB15" s="81">
        <f>DA15*1</f>
        <v>156965</v>
      </c>
      <c r="DC15" s="157">
        <v>1685964.7102000001</v>
      </c>
      <c r="DD15" s="83">
        <v>162500</v>
      </c>
      <c r="DE15" s="81">
        <f>DD15*1</f>
        <v>162500</v>
      </c>
      <c r="DF15" s="158">
        <v>1602951.9272</v>
      </c>
      <c r="DG15" s="155">
        <v>468177</v>
      </c>
      <c r="DH15" s="81">
        <f>DG15*1</f>
        <v>468177</v>
      </c>
      <c r="DI15" s="156">
        <v>5768766.4879999999</v>
      </c>
      <c r="DJ15" s="81">
        <v>94383</v>
      </c>
      <c r="DK15" s="81">
        <f>DJ15*1</f>
        <v>94383</v>
      </c>
      <c r="DL15" s="157">
        <v>817390.6</v>
      </c>
      <c r="DM15" s="83">
        <v>54554</v>
      </c>
      <c r="DN15" s="81">
        <f>DM15*1</f>
        <v>54554</v>
      </c>
      <c r="DO15" s="157">
        <v>473360.18339999998</v>
      </c>
      <c r="DP15" s="81">
        <v>175249</v>
      </c>
      <c r="DQ15" s="81">
        <f>DP15*1</f>
        <v>175249</v>
      </c>
      <c r="DR15" s="157">
        <v>1575610.0040000002</v>
      </c>
      <c r="DS15" s="83">
        <v>175706</v>
      </c>
      <c r="DT15" s="81">
        <f>DS15*1</f>
        <v>175706</v>
      </c>
      <c r="DU15" s="157">
        <v>1887037.9005999998</v>
      </c>
      <c r="DV15" s="83">
        <v>184107</v>
      </c>
      <c r="DW15" s="81">
        <f>DV15*1</f>
        <v>184107</v>
      </c>
      <c r="DX15" s="158">
        <v>1815947.8584</v>
      </c>
      <c r="DY15" s="155">
        <v>486447</v>
      </c>
      <c r="DZ15" s="81">
        <f>DY15*1</f>
        <v>486447</v>
      </c>
      <c r="EA15" s="156">
        <v>5994227.25</v>
      </c>
      <c r="EB15" s="81">
        <v>93330</v>
      </c>
      <c r="EC15" s="81">
        <f>EB15*1</f>
        <v>93330</v>
      </c>
      <c r="ED15" s="157">
        <v>808270.35000000009</v>
      </c>
      <c r="EE15" s="83">
        <v>52327</v>
      </c>
      <c r="EF15" s="81">
        <f>EE15*1</f>
        <v>52327</v>
      </c>
      <c r="EG15" s="157">
        <v>453987.91000000003</v>
      </c>
      <c r="EH15" s="81">
        <v>178359</v>
      </c>
      <c r="EI15" s="81">
        <f>EH15*1</f>
        <v>178359</v>
      </c>
      <c r="EJ15" s="157">
        <v>1603784.12</v>
      </c>
      <c r="EK15" s="83">
        <v>178523</v>
      </c>
      <c r="EL15" s="81">
        <f>EK15*1</f>
        <v>178523</v>
      </c>
      <c r="EM15" s="157">
        <v>1917359.53</v>
      </c>
      <c r="EN15" s="83">
        <v>187583</v>
      </c>
      <c r="EO15" s="81">
        <f>EN15*1</f>
        <v>187583</v>
      </c>
      <c r="EP15" s="158">
        <v>1850458.7</v>
      </c>
      <c r="EQ15" s="155">
        <v>500244</v>
      </c>
      <c r="ER15" s="81">
        <f>EQ15*1</f>
        <v>500244</v>
      </c>
      <c r="ES15" s="156">
        <v>6164868.5199999996</v>
      </c>
      <c r="ET15" s="81">
        <v>88957</v>
      </c>
      <c r="EU15" s="81">
        <f>ET15*1</f>
        <v>88957</v>
      </c>
      <c r="EV15" s="157">
        <v>770359.72</v>
      </c>
      <c r="EW15" s="83">
        <v>49965</v>
      </c>
      <c r="EX15" s="81">
        <f>EW15*1</f>
        <v>49965</v>
      </c>
      <c r="EY15" s="157">
        <v>433262.67000000004</v>
      </c>
      <c r="EZ15" s="81">
        <v>169120</v>
      </c>
      <c r="FA15" s="81">
        <f>EZ15*1</f>
        <v>169120</v>
      </c>
      <c r="FB15" s="157">
        <v>1519557.1699999995</v>
      </c>
      <c r="FC15" s="83">
        <v>175897</v>
      </c>
      <c r="FD15" s="81">
        <f>FC15*1</f>
        <v>175897</v>
      </c>
      <c r="FE15" s="157">
        <v>1888821.2200000002</v>
      </c>
      <c r="FF15" s="83">
        <v>178837</v>
      </c>
      <c r="FG15" s="81">
        <f>FF15*1</f>
        <v>178837</v>
      </c>
      <c r="FH15" s="158">
        <v>1763904.2799999998</v>
      </c>
      <c r="FI15" s="155">
        <v>485700</v>
      </c>
      <c r="FJ15" s="81">
        <f>FI15*1</f>
        <v>485700</v>
      </c>
      <c r="FK15" s="156">
        <v>5980034.0700000003</v>
      </c>
      <c r="FL15" s="81">
        <v>95022</v>
      </c>
      <c r="FM15" s="81">
        <f>FL15*1</f>
        <v>95022</v>
      </c>
      <c r="FN15" s="157">
        <v>822328.8</v>
      </c>
      <c r="FO15" s="83">
        <v>53454</v>
      </c>
      <c r="FP15" s="81">
        <f>FO15*1</f>
        <v>53454</v>
      </c>
      <c r="FQ15" s="157">
        <v>463415.07999999996</v>
      </c>
      <c r="FR15" s="81">
        <v>179068</v>
      </c>
      <c r="FS15" s="81">
        <f>FR15*1</f>
        <v>179068</v>
      </c>
      <c r="FT15" s="157">
        <v>1608491.75</v>
      </c>
      <c r="FU15" s="83">
        <v>180852</v>
      </c>
      <c r="FV15" s="81">
        <f>FU15*1</f>
        <v>180852</v>
      </c>
      <c r="FW15" s="157">
        <v>1941241.73</v>
      </c>
      <c r="FX15" s="83">
        <v>181803</v>
      </c>
      <c r="FY15" s="81">
        <f>FX15*1</f>
        <v>181803</v>
      </c>
      <c r="FZ15" s="158">
        <v>1792523.3900000001</v>
      </c>
      <c r="GA15" s="155">
        <v>478382</v>
      </c>
      <c r="GB15" s="81">
        <f>GA15*1</f>
        <v>478382</v>
      </c>
      <c r="GC15" s="156">
        <v>5898141.9000000004</v>
      </c>
      <c r="GD15" s="81">
        <v>101243</v>
      </c>
      <c r="GE15" s="81">
        <f>GD15*1</f>
        <v>101243</v>
      </c>
      <c r="GF15" s="157">
        <v>877310.12999999989</v>
      </c>
      <c r="GG15" s="83">
        <v>55286</v>
      </c>
      <c r="GH15" s="81">
        <f>GG15*1</f>
        <v>55286</v>
      </c>
      <c r="GI15" s="157">
        <v>479456.42</v>
      </c>
      <c r="GJ15" s="81">
        <v>177376</v>
      </c>
      <c r="GK15" s="81">
        <f>GJ15*1</f>
        <v>177376</v>
      </c>
      <c r="GL15" s="157">
        <v>1595558.3399999999</v>
      </c>
      <c r="GM15" s="83">
        <v>175309</v>
      </c>
      <c r="GN15" s="81">
        <f>GM15*1</f>
        <v>175309</v>
      </c>
      <c r="GO15" s="157">
        <v>1883145.4700000002</v>
      </c>
      <c r="GP15" s="83">
        <v>182684</v>
      </c>
      <c r="GQ15" s="81">
        <f>GP15*1</f>
        <v>182684</v>
      </c>
      <c r="GR15" s="158">
        <v>1803295.46</v>
      </c>
      <c r="GS15" s="155">
        <v>473955</v>
      </c>
      <c r="GT15" s="81">
        <f>GS15*1</f>
        <v>473955</v>
      </c>
      <c r="GU15" s="156">
        <v>5849437.79</v>
      </c>
      <c r="GV15" s="81">
        <v>101222</v>
      </c>
      <c r="GW15" s="81">
        <f>GV15*1</f>
        <v>101222</v>
      </c>
      <c r="GX15" s="157">
        <v>877538.53</v>
      </c>
      <c r="GY15" s="83">
        <v>61531</v>
      </c>
      <c r="GZ15" s="81">
        <f>GY15*1</f>
        <v>61531</v>
      </c>
      <c r="HA15" s="157">
        <v>534180.51</v>
      </c>
      <c r="HB15" s="81">
        <v>187199</v>
      </c>
      <c r="HC15" s="81">
        <f>HB15*1</f>
        <v>187199</v>
      </c>
      <c r="HD15" s="157">
        <v>1686442.29</v>
      </c>
      <c r="HE15" s="83">
        <v>166241</v>
      </c>
      <c r="HF15" s="81">
        <f>HE15*1</f>
        <v>166241</v>
      </c>
      <c r="HG15" s="157">
        <v>1787297.7000000002</v>
      </c>
      <c r="HH15" s="83">
        <v>184399</v>
      </c>
      <c r="HI15" s="81">
        <f>HH15*1</f>
        <v>184399</v>
      </c>
      <c r="HJ15" s="158">
        <v>1822125.46</v>
      </c>
      <c r="HK15" s="159"/>
      <c r="HL15" s="89">
        <f t="shared" ref="HL15:IA29" si="0">+C15+U15+AM15+BE15+BW15+CO15+DG15+DY15+EQ15+FI15+GA15+GS15</f>
        <v>5554194</v>
      </c>
      <c r="HM15" s="89">
        <f t="shared" si="0"/>
        <v>5554194</v>
      </c>
      <c r="HN15" s="89">
        <f t="shared" si="0"/>
        <v>68195748.864000008</v>
      </c>
      <c r="HO15" s="89">
        <f t="shared" si="0"/>
        <v>1110733</v>
      </c>
      <c r="HP15" s="89">
        <f t="shared" si="0"/>
        <v>1110733</v>
      </c>
      <c r="HQ15" s="89">
        <f t="shared" si="0"/>
        <v>9581790.4174000006</v>
      </c>
      <c r="HR15" s="89">
        <f t="shared" si="0"/>
        <v>637800</v>
      </c>
      <c r="HS15" s="89">
        <f t="shared" si="0"/>
        <v>637800</v>
      </c>
      <c r="HT15" s="89">
        <f t="shared" si="0"/>
        <v>5507538.7628999995</v>
      </c>
      <c r="HU15" s="89">
        <f t="shared" si="0"/>
        <v>2053808</v>
      </c>
      <c r="HV15" s="89">
        <f t="shared" si="0"/>
        <v>2053808</v>
      </c>
      <c r="HW15" s="89">
        <f t="shared" si="0"/>
        <v>18399736.686000001</v>
      </c>
      <c r="HX15" s="89">
        <f t="shared" si="0"/>
        <v>2003429</v>
      </c>
      <c r="HY15" s="89">
        <f t="shared" si="0"/>
        <v>2003429</v>
      </c>
      <c r="HZ15" s="89">
        <f t="shared" si="0"/>
        <v>21440682.011899997</v>
      </c>
      <c r="IA15" s="89">
        <f t="shared" si="0"/>
        <v>2131885</v>
      </c>
      <c r="IB15" s="89">
        <f t="shared" ref="IB15:IC29" si="1">+S15+AK15+BC15+BU15+CM15+DE15+DW15+EO15+FG15+FY15+GQ15+HI15</f>
        <v>2131885</v>
      </c>
      <c r="IC15" s="89">
        <f t="shared" si="1"/>
        <v>20960922.112</v>
      </c>
    </row>
    <row r="16" spans="1:237" ht="13" x14ac:dyDescent="0.3">
      <c r="A16" s="91">
        <v>2</v>
      </c>
      <c r="B16" s="160" t="s">
        <v>29</v>
      </c>
      <c r="C16" s="155">
        <v>61654</v>
      </c>
      <c r="D16" s="77">
        <v>123308</v>
      </c>
      <c r="E16" s="156">
        <v>1445203.25</v>
      </c>
      <c r="F16" s="81">
        <v>13952</v>
      </c>
      <c r="G16" s="81">
        <v>27904</v>
      </c>
      <c r="H16" s="157">
        <v>228980.19</v>
      </c>
      <c r="I16" s="83">
        <v>9504</v>
      </c>
      <c r="J16" s="81">
        <v>19008</v>
      </c>
      <c r="K16" s="157">
        <v>155968.85999999999</v>
      </c>
      <c r="L16" s="81">
        <v>20810</v>
      </c>
      <c r="M16" s="81">
        <v>41620</v>
      </c>
      <c r="N16" s="157">
        <v>356840.08</v>
      </c>
      <c r="O16" s="83">
        <v>25925</v>
      </c>
      <c r="P16" s="81">
        <v>51850</v>
      </c>
      <c r="Q16" s="157">
        <v>528570.18999999994</v>
      </c>
      <c r="R16" s="83">
        <v>24282</v>
      </c>
      <c r="S16" s="81">
        <v>48564</v>
      </c>
      <c r="T16" s="158">
        <v>458183.83000000007</v>
      </c>
      <c r="U16" s="155">
        <v>60449</v>
      </c>
      <c r="V16" s="77">
        <f>U16*2</f>
        <v>120898</v>
      </c>
      <c r="W16" s="156">
        <v>1497393.976</v>
      </c>
      <c r="X16" s="81">
        <v>13966</v>
      </c>
      <c r="Y16" s="81">
        <f>X16*2</f>
        <v>27932</v>
      </c>
      <c r="Z16" s="157">
        <v>242548.56080000001</v>
      </c>
      <c r="AA16" s="83">
        <v>9538</v>
      </c>
      <c r="AB16" s="81">
        <f>AA16*2</f>
        <v>19076</v>
      </c>
      <c r="AC16" s="157">
        <v>165653.85200000001</v>
      </c>
      <c r="AD16" s="81">
        <v>20461</v>
      </c>
      <c r="AE16" s="81">
        <f>AD16*2</f>
        <v>40922</v>
      </c>
      <c r="AF16" s="157">
        <v>370303.33100000001</v>
      </c>
      <c r="AG16" s="83">
        <v>25314</v>
      </c>
      <c r="AH16" s="81">
        <f>AG16*2</f>
        <v>50628</v>
      </c>
      <c r="AI16" s="157">
        <v>544989.98259999999</v>
      </c>
      <c r="AJ16" s="83">
        <v>24081</v>
      </c>
      <c r="AK16" s="81">
        <f>AJ16*2</f>
        <v>48162</v>
      </c>
      <c r="AL16" s="158">
        <v>477220.86880000005</v>
      </c>
      <c r="AM16" s="155">
        <v>64396</v>
      </c>
      <c r="AN16" s="77">
        <f>AM16*2</f>
        <v>128792</v>
      </c>
      <c r="AO16" s="156">
        <v>1595111.0760000004</v>
      </c>
      <c r="AP16" s="81">
        <v>13604</v>
      </c>
      <c r="AQ16" s="81">
        <f>AP16*2</f>
        <v>27208</v>
      </c>
      <c r="AR16" s="157">
        <v>236122.7414</v>
      </c>
      <c r="AS16" s="83">
        <v>9453</v>
      </c>
      <c r="AT16" s="81">
        <f>AS16*2</f>
        <v>18906</v>
      </c>
      <c r="AU16" s="157">
        <v>164125.7254</v>
      </c>
      <c r="AV16" s="81">
        <v>21413</v>
      </c>
      <c r="AW16" s="81">
        <f>AV16*2</f>
        <v>42826</v>
      </c>
      <c r="AX16" s="157">
        <v>387510.87099999993</v>
      </c>
      <c r="AY16" s="83">
        <v>26465</v>
      </c>
      <c r="AZ16" s="81">
        <f>AY16*2</f>
        <v>52930</v>
      </c>
      <c r="BA16" s="157">
        <v>569673.79299999995</v>
      </c>
      <c r="BB16" s="83">
        <v>25152</v>
      </c>
      <c r="BC16" s="81">
        <f>BB16*2</f>
        <v>50304</v>
      </c>
      <c r="BD16" s="158">
        <v>498407.91519999993</v>
      </c>
      <c r="BE16" s="155">
        <v>63947</v>
      </c>
      <c r="BF16" s="81">
        <f>BE16*2</f>
        <v>127894</v>
      </c>
      <c r="BG16" s="156">
        <v>1583469.42</v>
      </c>
      <c r="BH16" s="81">
        <v>13572</v>
      </c>
      <c r="BI16" s="81">
        <f>BH16*2</f>
        <v>27144</v>
      </c>
      <c r="BJ16" s="157">
        <v>235492.96679999999</v>
      </c>
      <c r="BK16" s="83">
        <v>9805</v>
      </c>
      <c r="BL16" s="81">
        <f>BK16*2</f>
        <v>19610</v>
      </c>
      <c r="BM16" s="157">
        <v>170162.9748</v>
      </c>
      <c r="BN16" s="81">
        <v>21763</v>
      </c>
      <c r="BO16" s="81">
        <f>BN16*2</f>
        <v>43526</v>
      </c>
      <c r="BP16" s="157">
        <v>393729.13399999996</v>
      </c>
      <c r="BQ16" s="83">
        <v>25787</v>
      </c>
      <c r="BR16" s="81">
        <f>BQ16*2</f>
        <v>51574</v>
      </c>
      <c r="BS16" s="157">
        <v>554980.06400000001</v>
      </c>
      <c r="BT16" s="83">
        <v>25660</v>
      </c>
      <c r="BU16" s="81">
        <f>BT16*2</f>
        <v>51320</v>
      </c>
      <c r="BV16" s="158">
        <v>508299.41759999999</v>
      </c>
      <c r="BW16" s="155">
        <v>65427</v>
      </c>
      <c r="BX16" s="81">
        <f>BW16*2</f>
        <v>130854</v>
      </c>
      <c r="BY16" s="156">
        <v>1620040.4479999999</v>
      </c>
      <c r="BZ16" s="81">
        <v>13400</v>
      </c>
      <c r="CA16" s="81">
        <f>BZ16*2</f>
        <v>26800</v>
      </c>
      <c r="CB16" s="157">
        <v>232482.54120000004</v>
      </c>
      <c r="CC16" s="83">
        <v>9515</v>
      </c>
      <c r="CD16" s="81">
        <f>CC16*2</f>
        <v>19030</v>
      </c>
      <c r="CE16" s="157">
        <v>165119.7548</v>
      </c>
      <c r="CF16" s="81">
        <v>21983</v>
      </c>
      <c r="CG16" s="81">
        <f>CF16*2</f>
        <v>43966</v>
      </c>
      <c r="CH16" s="157">
        <v>397674.36999999988</v>
      </c>
      <c r="CI16" s="83">
        <v>26408</v>
      </c>
      <c r="CJ16" s="81">
        <f>CI16*2</f>
        <v>52816</v>
      </c>
      <c r="CK16" s="157">
        <v>568318.6743999999</v>
      </c>
      <c r="CL16" s="83">
        <v>26222</v>
      </c>
      <c r="CM16" s="81">
        <f>CL16*2</f>
        <v>52444</v>
      </c>
      <c r="CN16" s="158">
        <v>519366.51519999997</v>
      </c>
      <c r="CO16" s="155">
        <v>59736</v>
      </c>
      <c r="CP16" s="81">
        <f>CO16*2</f>
        <v>119472</v>
      </c>
      <c r="CQ16" s="156">
        <v>1479229.4920000001</v>
      </c>
      <c r="CR16" s="81">
        <v>12533</v>
      </c>
      <c r="CS16" s="81">
        <f>CR16*2</f>
        <v>25066</v>
      </c>
      <c r="CT16" s="157">
        <v>217448.2856</v>
      </c>
      <c r="CU16" s="83">
        <v>8463</v>
      </c>
      <c r="CV16" s="81">
        <f>CU16*2</f>
        <v>16926</v>
      </c>
      <c r="CW16" s="157">
        <v>146919.35440000001</v>
      </c>
      <c r="CX16" s="81">
        <v>19806</v>
      </c>
      <c r="CY16" s="81">
        <f>CX16*2</f>
        <v>39612</v>
      </c>
      <c r="CZ16" s="157">
        <v>358309.14399999997</v>
      </c>
      <c r="DA16" s="83">
        <v>24462</v>
      </c>
      <c r="DB16" s="81">
        <f>DA16*2</f>
        <v>48924</v>
      </c>
      <c r="DC16" s="157">
        <v>526444.39999999991</v>
      </c>
      <c r="DD16" s="83">
        <v>23497</v>
      </c>
      <c r="DE16" s="81">
        <f>DD16*2</f>
        <v>46994</v>
      </c>
      <c r="DF16" s="158">
        <v>465470.01280000003</v>
      </c>
      <c r="DG16" s="155">
        <v>65458</v>
      </c>
      <c r="DH16" s="81">
        <f>DG16*2</f>
        <v>130916</v>
      </c>
      <c r="DI16" s="156">
        <v>1620943.8960000002</v>
      </c>
      <c r="DJ16" s="81">
        <v>13551</v>
      </c>
      <c r="DK16" s="81">
        <f>DJ16*2</f>
        <v>27102</v>
      </c>
      <c r="DL16" s="157">
        <v>235134.9</v>
      </c>
      <c r="DM16" s="83">
        <v>9212</v>
      </c>
      <c r="DN16" s="81">
        <f>DM16*2</f>
        <v>18424</v>
      </c>
      <c r="DO16" s="157">
        <v>159853.7304</v>
      </c>
      <c r="DP16" s="81">
        <v>21783</v>
      </c>
      <c r="DQ16" s="81">
        <f>DP16*2</f>
        <v>43566</v>
      </c>
      <c r="DR16" s="157">
        <v>394098.76</v>
      </c>
      <c r="DS16" s="83">
        <v>26874</v>
      </c>
      <c r="DT16" s="81">
        <f>DS16*2</f>
        <v>53748</v>
      </c>
      <c r="DU16" s="157">
        <v>578370.56679999991</v>
      </c>
      <c r="DV16" s="83">
        <v>27125</v>
      </c>
      <c r="DW16" s="81">
        <f>DV16*2</f>
        <v>54250</v>
      </c>
      <c r="DX16" s="158">
        <v>537383.89119999995</v>
      </c>
      <c r="DY16" s="155">
        <v>60749</v>
      </c>
      <c r="DZ16" s="81">
        <f>DY16*2</f>
        <v>121498</v>
      </c>
      <c r="EA16" s="156">
        <v>1504182.97</v>
      </c>
      <c r="EB16" s="81">
        <v>12196</v>
      </c>
      <c r="EC16" s="81">
        <f>EB16*2</f>
        <v>24392</v>
      </c>
      <c r="ED16" s="157">
        <v>211618.96</v>
      </c>
      <c r="EE16" s="83">
        <v>8169</v>
      </c>
      <c r="EF16" s="81">
        <f>EE16*2</f>
        <v>16338</v>
      </c>
      <c r="EG16" s="157">
        <v>141765.12</v>
      </c>
      <c r="EH16" s="81">
        <v>20871</v>
      </c>
      <c r="EI16" s="81">
        <f>EH16*2</f>
        <v>41742</v>
      </c>
      <c r="EJ16" s="157">
        <v>377553.11</v>
      </c>
      <c r="EK16" s="83">
        <v>24929</v>
      </c>
      <c r="EL16" s="81">
        <f>EK16*2</f>
        <v>49858</v>
      </c>
      <c r="EM16" s="157">
        <v>536426.35</v>
      </c>
      <c r="EN16" s="83">
        <v>24768</v>
      </c>
      <c r="EO16" s="81">
        <f>EN16*2</f>
        <v>49536</v>
      </c>
      <c r="EP16" s="158">
        <v>490615.76</v>
      </c>
      <c r="EQ16" s="155">
        <v>63297</v>
      </c>
      <c r="ER16" s="81">
        <f>EQ16*2</f>
        <v>126594</v>
      </c>
      <c r="ES16" s="156">
        <v>1567264.63</v>
      </c>
      <c r="ET16" s="81">
        <v>12533</v>
      </c>
      <c r="EU16" s="81">
        <f>ET16*2</f>
        <v>25066</v>
      </c>
      <c r="EV16" s="157">
        <v>217474.26</v>
      </c>
      <c r="EW16" s="83">
        <v>8376</v>
      </c>
      <c r="EX16" s="81">
        <f>EW16*2</f>
        <v>16752</v>
      </c>
      <c r="EY16" s="157">
        <v>145340.06</v>
      </c>
      <c r="EZ16" s="81">
        <v>21362</v>
      </c>
      <c r="FA16" s="81">
        <f>EZ16*2</f>
        <v>42724</v>
      </c>
      <c r="FB16" s="157">
        <v>386458.14</v>
      </c>
      <c r="FC16" s="83">
        <v>25691</v>
      </c>
      <c r="FD16" s="81">
        <f>FC16*2</f>
        <v>51382</v>
      </c>
      <c r="FE16" s="157">
        <v>552875.98</v>
      </c>
      <c r="FF16" s="83">
        <v>25319</v>
      </c>
      <c r="FG16" s="81">
        <f>FF16*2</f>
        <v>50638</v>
      </c>
      <c r="FH16" s="158">
        <v>501529.12</v>
      </c>
      <c r="FI16" s="155">
        <v>66182</v>
      </c>
      <c r="FJ16" s="81">
        <f>FI16*2</f>
        <v>132364</v>
      </c>
      <c r="FK16" s="156">
        <v>1638653.8399999999</v>
      </c>
      <c r="FL16" s="81">
        <v>13740</v>
      </c>
      <c r="FM16" s="81">
        <f>FL16*2</f>
        <v>27480</v>
      </c>
      <c r="FN16" s="157">
        <v>238369.41</v>
      </c>
      <c r="FO16" s="83">
        <v>9650</v>
      </c>
      <c r="FP16" s="81">
        <f>FO16*2</f>
        <v>19300</v>
      </c>
      <c r="FQ16" s="157">
        <v>167459.33000000002</v>
      </c>
      <c r="FR16" s="81">
        <v>22534</v>
      </c>
      <c r="FS16" s="81">
        <f>FR16*2</f>
        <v>45068</v>
      </c>
      <c r="FT16" s="157">
        <v>407622.01</v>
      </c>
      <c r="FU16" s="83">
        <v>27599</v>
      </c>
      <c r="FV16" s="81">
        <f>FU16*2</f>
        <v>55198</v>
      </c>
      <c r="FW16" s="157">
        <v>593966.14</v>
      </c>
      <c r="FX16" s="83">
        <v>26682</v>
      </c>
      <c r="FY16" s="81">
        <f>FX16*2</f>
        <v>53364</v>
      </c>
      <c r="FZ16" s="158">
        <v>528482.63</v>
      </c>
      <c r="GA16" s="155">
        <v>59324</v>
      </c>
      <c r="GB16" s="81">
        <f>GA16*2</f>
        <v>118648</v>
      </c>
      <c r="GC16" s="156">
        <v>1468860.23</v>
      </c>
      <c r="GD16" s="81">
        <v>12828</v>
      </c>
      <c r="GE16" s="81">
        <f>GD16*2</f>
        <v>25656</v>
      </c>
      <c r="GF16" s="157">
        <v>222542.66</v>
      </c>
      <c r="GG16" s="83">
        <v>8921</v>
      </c>
      <c r="GH16" s="81">
        <f>GG16*2</f>
        <v>17842</v>
      </c>
      <c r="GI16" s="157">
        <v>154763.46</v>
      </c>
      <c r="GJ16" s="81">
        <v>20675</v>
      </c>
      <c r="GK16" s="81">
        <f>GJ16*2</f>
        <v>41350</v>
      </c>
      <c r="GL16" s="157">
        <v>374032.22</v>
      </c>
      <c r="GM16" s="83">
        <v>24876</v>
      </c>
      <c r="GN16" s="81">
        <f>GM16*2</f>
        <v>49752</v>
      </c>
      <c r="GO16" s="157">
        <v>535339.67000000004</v>
      </c>
      <c r="GP16" s="83">
        <v>24529</v>
      </c>
      <c r="GQ16" s="81">
        <f>GP16*2</f>
        <v>49058</v>
      </c>
      <c r="GR16" s="158">
        <v>485846.69</v>
      </c>
      <c r="GS16" s="155">
        <v>59977</v>
      </c>
      <c r="GT16" s="81">
        <f>GS16*2</f>
        <v>119954</v>
      </c>
      <c r="GU16" s="156">
        <v>1485107.3599999999</v>
      </c>
      <c r="GV16" s="81">
        <v>12866</v>
      </c>
      <c r="GW16" s="81">
        <f>GV16*2</f>
        <v>25732</v>
      </c>
      <c r="GX16" s="157">
        <v>223267.21999999997</v>
      </c>
      <c r="GY16" s="83">
        <v>8911</v>
      </c>
      <c r="GZ16" s="81">
        <f>GY16*2</f>
        <v>17822</v>
      </c>
      <c r="HA16" s="157">
        <v>154608.51</v>
      </c>
      <c r="HB16" s="81">
        <v>20234</v>
      </c>
      <c r="HC16" s="81">
        <f>HB16*2</f>
        <v>40468</v>
      </c>
      <c r="HD16" s="157">
        <v>366071.95999999996</v>
      </c>
      <c r="HE16" s="83">
        <v>24585</v>
      </c>
      <c r="HF16" s="81">
        <f>HE16*2</f>
        <v>49170</v>
      </c>
      <c r="HG16" s="157">
        <v>529089.07000000007</v>
      </c>
      <c r="HH16" s="83">
        <v>24092</v>
      </c>
      <c r="HI16" s="81">
        <f>HH16*2</f>
        <v>48184</v>
      </c>
      <c r="HJ16" s="158">
        <v>477229.07999999996</v>
      </c>
      <c r="HK16" s="159"/>
      <c r="HL16" s="89">
        <f t="shared" si="0"/>
        <v>750596</v>
      </c>
      <c r="HM16" s="89">
        <f t="shared" si="0"/>
        <v>1501192</v>
      </c>
      <c r="HN16" s="89">
        <f t="shared" si="0"/>
        <v>18505460.588</v>
      </c>
      <c r="HO16" s="89">
        <f t="shared" si="0"/>
        <v>158741</v>
      </c>
      <c r="HP16" s="89">
        <f t="shared" si="0"/>
        <v>317482</v>
      </c>
      <c r="HQ16" s="89">
        <f t="shared" si="0"/>
        <v>2741482.6957999999</v>
      </c>
      <c r="HR16" s="89">
        <f t="shared" si="0"/>
        <v>109517</v>
      </c>
      <c r="HS16" s="89">
        <f t="shared" si="0"/>
        <v>219034</v>
      </c>
      <c r="HT16" s="89">
        <f t="shared" si="0"/>
        <v>1891740.7318</v>
      </c>
      <c r="HU16" s="89">
        <f t="shared" si="0"/>
        <v>253695</v>
      </c>
      <c r="HV16" s="89">
        <f t="shared" si="0"/>
        <v>507390</v>
      </c>
      <c r="HW16" s="89">
        <f t="shared" si="0"/>
        <v>4570203.13</v>
      </c>
      <c r="HX16" s="89">
        <f t="shared" si="0"/>
        <v>308915</v>
      </c>
      <c r="HY16" s="89">
        <f t="shared" si="0"/>
        <v>617830</v>
      </c>
      <c r="HZ16" s="89">
        <f t="shared" si="0"/>
        <v>6619044.8807999985</v>
      </c>
      <c r="IA16" s="89">
        <f t="shared" si="0"/>
        <v>301409</v>
      </c>
      <c r="IB16" s="89">
        <f t="shared" si="1"/>
        <v>602818</v>
      </c>
      <c r="IC16" s="89">
        <f t="shared" si="1"/>
        <v>5948035.730800001</v>
      </c>
    </row>
    <row r="17" spans="1:239" ht="13" x14ac:dyDescent="0.3">
      <c r="A17" s="91">
        <v>3</v>
      </c>
      <c r="B17" s="160" t="s">
        <v>30</v>
      </c>
      <c r="C17" s="155">
        <v>3436</v>
      </c>
      <c r="D17" s="77">
        <v>5154</v>
      </c>
      <c r="E17" s="156">
        <v>60711.020000000004</v>
      </c>
      <c r="F17" s="81">
        <v>651</v>
      </c>
      <c r="G17" s="81">
        <v>976.5</v>
      </c>
      <c r="H17" s="157">
        <v>7990.36</v>
      </c>
      <c r="I17" s="83">
        <v>428</v>
      </c>
      <c r="J17" s="81">
        <v>642</v>
      </c>
      <c r="K17" s="157">
        <v>5254.06</v>
      </c>
      <c r="L17" s="81">
        <v>1731</v>
      </c>
      <c r="M17" s="81">
        <v>2596.5</v>
      </c>
      <c r="N17" s="157">
        <v>22346.739999999998</v>
      </c>
      <c r="O17" s="83">
        <v>973</v>
      </c>
      <c r="P17" s="81">
        <v>1459.5</v>
      </c>
      <c r="Q17" s="157">
        <v>14996.100000000002</v>
      </c>
      <c r="R17" s="83">
        <v>1129</v>
      </c>
      <c r="S17" s="81">
        <v>1693.5</v>
      </c>
      <c r="T17" s="158">
        <v>16078.96</v>
      </c>
      <c r="U17" s="155">
        <v>3323</v>
      </c>
      <c r="V17" s="77">
        <f>U17*1.5</f>
        <v>4984.5</v>
      </c>
      <c r="W17" s="156">
        <v>61904.1345</v>
      </c>
      <c r="X17" s="81">
        <v>637</v>
      </c>
      <c r="Y17" s="81">
        <f>X17*1.5</f>
        <v>955.5</v>
      </c>
      <c r="Z17" s="157">
        <v>8318.1574000000001</v>
      </c>
      <c r="AA17" s="83">
        <v>396</v>
      </c>
      <c r="AB17" s="81">
        <f>AA17*1.5</f>
        <v>594</v>
      </c>
      <c r="AC17" s="157">
        <v>5151.8114000000005</v>
      </c>
      <c r="AD17" s="81">
        <v>1575</v>
      </c>
      <c r="AE17" s="81">
        <f>AD17*1.5</f>
        <v>2362.5</v>
      </c>
      <c r="AF17" s="157">
        <v>21572.106800000001</v>
      </c>
      <c r="AG17" s="83">
        <v>1027</v>
      </c>
      <c r="AH17" s="81">
        <f>AG17*1.5</f>
        <v>1540.5</v>
      </c>
      <c r="AI17" s="157">
        <v>16721.54</v>
      </c>
      <c r="AJ17" s="83">
        <v>1253</v>
      </c>
      <c r="AK17" s="81">
        <f>AJ17*1.5</f>
        <v>1879.5</v>
      </c>
      <c r="AL17" s="158">
        <v>18661.843199999999</v>
      </c>
      <c r="AM17" s="155">
        <v>3675</v>
      </c>
      <c r="AN17" s="77">
        <f>AM17*1.5</f>
        <v>5512.5</v>
      </c>
      <c r="AO17" s="156">
        <v>68411.318499999994</v>
      </c>
      <c r="AP17" s="81">
        <v>685</v>
      </c>
      <c r="AQ17" s="81">
        <f>AP17*1.5</f>
        <v>1027.5</v>
      </c>
      <c r="AR17" s="157">
        <v>8956.3757999999998</v>
      </c>
      <c r="AS17" s="83">
        <v>401</v>
      </c>
      <c r="AT17" s="81">
        <f>AS17*1.5</f>
        <v>601.5</v>
      </c>
      <c r="AU17" s="157">
        <v>5232.8761000000004</v>
      </c>
      <c r="AV17" s="81">
        <v>1912</v>
      </c>
      <c r="AW17" s="81">
        <f>AV17*1.5</f>
        <v>2868</v>
      </c>
      <c r="AX17" s="157">
        <v>26163.381600000001</v>
      </c>
      <c r="AY17" s="83">
        <v>1303</v>
      </c>
      <c r="AZ17" s="81">
        <f>AY17*1.5</f>
        <v>1954.5</v>
      </c>
      <c r="BA17" s="157">
        <v>21161.407000000007</v>
      </c>
      <c r="BB17" s="83">
        <v>1231</v>
      </c>
      <c r="BC17" s="81">
        <f>BB17*1.5</f>
        <v>1846.5</v>
      </c>
      <c r="BD17" s="158">
        <v>18362.432399999998</v>
      </c>
      <c r="BE17" s="155">
        <v>3456</v>
      </c>
      <c r="BF17" s="81">
        <f>BE17*1.5</f>
        <v>5184</v>
      </c>
      <c r="BG17" s="156">
        <v>64217.620999999999</v>
      </c>
      <c r="BH17" s="81">
        <v>786</v>
      </c>
      <c r="BI17" s="81">
        <f>BH17*1.5</f>
        <v>1179</v>
      </c>
      <c r="BJ17" s="157">
        <v>10254.0424</v>
      </c>
      <c r="BK17" s="83">
        <v>515</v>
      </c>
      <c r="BL17" s="81">
        <f>BK17*1.5</f>
        <v>772.5</v>
      </c>
      <c r="BM17" s="157">
        <v>6729.7415999999994</v>
      </c>
      <c r="BN17" s="81">
        <v>1788</v>
      </c>
      <c r="BO17" s="81">
        <f>BN17*1.5</f>
        <v>2682</v>
      </c>
      <c r="BP17" s="157">
        <v>24423.5808</v>
      </c>
      <c r="BQ17" s="83">
        <v>1187</v>
      </c>
      <c r="BR17" s="81">
        <f>BQ17*1.5</f>
        <v>1780.5</v>
      </c>
      <c r="BS17" s="157">
        <v>19245.423999999999</v>
      </c>
      <c r="BT17" s="83">
        <v>1159</v>
      </c>
      <c r="BU17" s="81">
        <f>BT17*1.5</f>
        <v>1738.5</v>
      </c>
      <c r="BV17" s="158">
        <v>17254.567200000001</v>
      </c>
      <c r="BW17" s="155">
        <v>3153</v>
      </c>
      <c r="BX17" s="81">
        <f>BW17*1.5</f>
        <v>4729.5</v>
      </c>
      <c r="BY17" s="156">
        <v>58722.009000000005</v>
      </c>
      <c r="BZ17" s="81">
        <v>747</v>
      </c>
      <c r="CA17" s="81">
        <f>BZ17*1.5</f>
        <v>1120.5</v>
      </c>
      <c r="CB17" s="157">
        <v>9751.7936000000009</v>
      </c>
      <c r="CC17" s="83">
        <v>449</v>
      </c>
      <c r="CD17" s="81">
        <f>CC17*1.5</f>
        <v>673.5</v>
      </c>
      <c r="CE17" s="157">
        <v>5878.6711999999998</v>
      </c>
      <c r="CF17" s="81">
        <v>1809</v>
      </c>
      <c r="CG17" s="81">
        <f>CF17*1.5</f>
        <v>2713.5</v>
      </c>
      <c r="CH17" s="157">
        <v>24737.673999999999</v>
      </c>
      <c r="CI17" s="83">
        <v>1043</v>
      </c>
      <c r="CJ17" s="81">
        <f>CI17*1.5</f>
        <v>1564.5</v>
      </c>
      <c r="CK17" s="157">
        <v>16950.598000000005</v>
      </c>
      <c r="CL17" s="83">
        <v>1087</v>
      </c>
      <c r="CM17" s="81">
        <f>CL17*1.5</f>
        <v>1630.5</v>
      </c>
      <c r="CN17" s="158">
        <v>16186.622399999998</v>
      </c>
      <c r="CO17" s="155">
        <v>2741</v>
      </c>
      <c r="CP17" s="81">
        <f>CO17*1.5</f>
        <v>4111.5</v>
      </c>
      <c r="CQ17" s="156">
        <v>51009.474999999999</v>
      </c>
      <c r="CR17" s="81">
        <v>618</v>
      </c>
      <c r="CS17" s="81">
        <f>CR17*1.5</f>
        <v>927</v>
      </c>
      <c r="CT17" s="157">
        <v>8031.4768000000004</v>
      </c>
      <c r="CU17" s="83">
        <v>409</v>
      </c>
      <c r="CV17" s="81">
        <f>CU17*1.5</f>
        <v>613.5</v>
      </c>
      <c r="CW17" s="157">
        <v>5336.3780000000006</v>
      </c>
      <c r="CX17" s="81">
        <v>1390</v>
      </c>
      <c r="CY17" s="81">
        <f>CX17*1.5</f>
        <v>2085</v>
      </c>
      <c r="CZ17" s="157">
        <v>19024.9408</v>
      </c>
      <c r="DA17" s="83">
        <v>965</v>
      </c>
      <c r="DB17" s="81">
        <f>DA17*1.5</f>
        <v>1447.5</v>
      </c>
      <c r="DC17" s="157">
        <v>15665.534</v>
      </c>
      <c r="DD17" s="83">
        <v>858</v>
      </c>
      <c r="DE17" s="81">
        <f>DD17*1.5</f>
        <v>1287</v>
      </c>
      <c r="DF17" s="158">
        <v>12781.7976</v>
      </c>
      <c r="DG17" s="155">
        <v>3058</v>
      </c>
      <c r="DH17" s="81">
        <f>DG17*1.5</f>
        <v>4587</v>
      </c>
      <c r="DI17" s="156">
        <v>56891.187000000005</v>
      </c>
      <c r="DJ17" s="81">
        <v>761</v>
      </c>
      <c r="DK17" s="81">
        <f>DJ17*1.5</f>
        <v>1141.5</v>
      </c>
      <c r="DL17" s="157">
        <v>9886.0950000000012</v>
      </c>
      <c r="DM17" s="83">
        <v>462</v>
      </c>
      <c r="DN17" s="81">
        <f>DM17*1.5</f>
        <v>693</v>
      </c>
      <c r="DO17" s="157">
        <v>6038.3209999999999</v>
      </c>
      <c r="DP17" s="81">
        <v>1702</v>
      </c>
      <c r="DQ17" s="81">
        <f>DP17*1.5</f>
        <v>2553</v>
      </c>
      <c r="DR17" s="157">
        <v>23286.689399999999</v>
      </c>
      <c r="DS17" s="83">
        <v>1138</v>
      </c>
      <c r="DT17" s="81">
        <f>DS17*1.5</f>
        <v>1707</v>
      </c>
      <c r="DU17" s="157">
        <v>18491.512000000002</v>
      </c>
      <c r="DV17" s="83">
        <v>965</v>
      </c>
      <c r="DW17" s="81">
        <f>DV17*1.5</f>
        <v>1447.5</v>
      </c>
      <c r="DX17" s="158">
        <v>14358.770399999999</v>
      </c>
      <c r="DY17" s="155">
        <v>3009</v>
      </c>
      <c r="DZ17" s="81">
        <f>DY17*1.5</f>
        <v>4513.5</v>
      </c>
      <c r="EA17" s="156">
        <v>56022.83</v>
      </c>
      <c r="EB17" s="81">
        <v>697</v>
      </c>
      <c r="EC17" s="81">
        <f>EB17*1.5</f>
        <v>1045.5</v>
      </c>
      <c r="ED17" s="157">
        <v>9054.93</v>
      </c>
      <c r="EE17" s="83">
        <v>423</v>
      </c>
      <c r="EF17" s="81">
        <f>EE17*1.5</f>
        <v>634.5</v>
      </c>
      <c r="EG17" s="157">
        <v>5525.0300000000007</v>
      </c>
      <c r="EH17" s="81">
        <v>2011</v>
      </c>
      <c r="EI17" s="81">
        <f>EH17*1.5</f>
        <v>3016.5</v>
      </c>
      <c r="EJ17" s="157">
        <v>27502.440000000002</v>
      </c>
      <c r="EK17" s="83">
        <v>1155</v>
      </c>
      <c r="EL17" s="81">
        <f>EK17*1.5</f>
        <v>1732.5</v>
      </c>
      <c r="EM17" s="157">
        <v>18779.46</v>
      </c>
      <c r="EN17" s="83">
        <v>986</v>
      </c>
      <c r="EO17" s="81">
        <f>EN17*1.5</f>
        <v>1479</v>
      </c>
      <c r="EP17" s="158">
        <v>14653.17</v>
      </c>
      <c r="EQ17" s="155">
        <v>3117</v>
      </c>
      <c r="ER17" s="81">
        <f>EQ17*1.5</f>
        <v>4675.5</v>
      </c>
      <c r="ES17" s="156">
        <v>58096.349999999991</v>
      </c>
      <c r="ET17" s="81">
        <v>662</v>
      </c>
      <c r="EU17" s="81">
        <f>ET17*1.5</f>
        <v>993</v>
      </c>
      <c r="EV17" s="157">
        <v>8595.7400000000016</v>
      </c>
      <c r="EW17" s="83">
        <v>369</v>
      </c>
      <c r="EX17" s="81">
        <f>EW17*1.5</f>
        <v>553.5</v>
      </c>
      <c r="EY17" s="157">
        <v>4824.43</v>
      </c>
      <c r="EZ17" s="81">
        <v>1724</v>
      </c>
      <c r="FA17" s="81">
        <f>EZ17*1.5</f>
        <v>2586</v>
      </c>
      <c r="FB17" s="157">
        <v>23585.579999999994</v>
      </c>
      <c r="FC17" s="83">
        <v>1144</v>
      </c>
      <c r="FD17" s="81">
        <f>FC17*1.5</f>
        <v>1716</v>
      </c>
      <c r="FE17" s="157">
        <v>18610.619999999995</v>
      </c>
      <c r="FF17" s="83">
        <v>992</v>
      </c>
      <c r="FG17" s="81">
        <f>FF17*1.5</f>
        <v>1488</v>
      </c>
      <c r="FH17" s="158">
        <v>14770.250000000002</v>
      </c>
      <c r="FI17" s="155">
        <v>3312</v>
      </c>
      <c r="FJ17" s="81">
        <f>FI17*1.5</f>
        <v>4968</v>
      </c>
      <c r="FK17" s="156">
        <v>61660.46</v>
      </c>
      <c r="FL17" s="81">
        <v>686</v>
      </c>
      <c r="FM17" s="81">
        <f>FL17*1.5</f>
        <v>1029</v>
      </c>
      <c r="FN17" s="157">
        <v>8932.27</v>
      </c>
      <c r="FO17" s="83">
        <v>440</v>
      </c>
      <c r="FP17" s="81">
        <f>FO17*1.5</f>
        <v>660</v>
      </c>
      <c r="FQ17" s="157">
        <v>5755.83</v>
      </c>
      <c r="FR17" s="81">
        <v>1788</v>
      </c>
      <c r="FS17" s="81">
        <f>FR17*1.5</f>
        <v>2682</v>
      </c>
      <c r="FT17" s="157">
        <v>24455.09</v>
      </c>
      <c r="FU17" s="83">
        <v>1214</v>
      </c>
      <c r="FV17" s="81">
        <f>FU17*1.5</f>
        <v>1821</v>
      </c>
      <c r="FW17" s="157">
        <v>19719.73</v>
      </c>
      <c r="FX17" s="83">
        <v>1053</v>
      </c>
      <c r="FY17" s="81">
        <f>FX17*1.5</f>
        <v>1579.5</v>
      </c>
      <c r="FZ17" s="158">
        <v>15678.23</v>
      </c>
      <c r="GA17" s="155">
        <v>3403</v>
      </c>
      <c r="GB17" s="81">
        <f>GA17*1.5</f>
        <v>5104.5</v>
      </c>
      <c r="GC17" s="156">
        <v>63402.26</v>
      </c>
      <c r="GD17" s="81">
        <v>795</v>
      </c>
      <c r="GE17" s="81">
        <f>GD17*1.5</f>
        <v>1192.5</v>
      </c>
      <c r="GF17" s="157">
        <v>10396.85</v>
      </c>
      <c r="GG17" s="83">
        <v>431</v>
      </c>
      <c r="GH17" s="81">
        <f>GG17*1.5</f>
        <v>646.5</v>
      </c>
      <c r="GI17" s="157">
        <v>5652.7800000000007</v>
      </c>
      <c r="GJ17" s="81">
        <v>1822</v>
      </c>
      <c r="GK17" s="81">
        <f>GJ17*1.5</f>
        <v>2733</v>
      </c>
      <c r="GL17" s="157">
        <v>24919.08</v>
      </c>
      <c r="GM17" s="83">
        <v>1144</v>
      </c>
      <c r="GN17" s="81">
        <f>GM17*1.5</f>
        <v>1716</v>
      </c>
      <c r="GO17" s="157">
        <v>18599.29</v>
      </c>
      <c r="GP17" s="83">
        <v>1303</v>
      </c>
      <c r="GQ17" s="81">
        <f>GP17*1.5</f>
        <v>1954.5</v>
      </c>
      <c r="GR17" s="158">
        <v>19397.27</v>
      </c>
      <c r="GS17" s="155">
        <v>3663</v>
      </c>
      <c r="GT17" s="81">
        <f>GS17*1.5</f>
        <v>5494.5</v>
      </c>
      <c r="GU17" s="156">
        <v>68128.299999999988</v>
      </c>
      <c r="GV17" s="81">
        <v>767</v>
      </c>
      <c r="GW17" s="81">
        <f>GV17*1.5</f>
        <v>1150.5</v>
      </c>
      <c r="GX17" s="157">
        <v>10050.08</v>
      </c>
      <c r="GY17" s="83">
        <v>444</v>
      </c>
      <c r="GZ17" s="81">
        <f>GY17*1.5</f>
        <v>666</v>
      </c>
      <c r="HA17" s="157">
        <v>5819.88</v>
      </c>
      <c r="HB17" s="81">
        <v>1946</v>
      </c>
      <c r="HC17" s="81">
        <f>HB17*1.5</f>
        <v>2919</v>
      </c>
      <c r="HD17" s="157">
        <v>26614.68</v>
      </c>
      <c r="HE17" s="83">
        <v>1206</v>
      </c>
      <c r="HF17" s="81">
        <f>HE17*1.5</f>
        <v>1809</v>
      </c>
      <c r="HG17" s="157">
        <v>19582.03</v>
      </c>
      <c r="HH17" s="83">
        <v>1233</v>
      </c>
      <c r="HI17" s="81">
        <f>HH17*1.5</f>
        <v>1849.5</v>
      </c>
      <c r="HJ17" s="158">
        <v>18354.84</v>
      </c>
      <c r="HK17" s="159"/>
      <c r="HL17" s="89">
        <f t="shared" si="0"/>
        <v>39346</v>
      </c>
      <c r="HM17" s="89">
        <f t="shared" si="0"/>
        <v>59019</v>
      </c>
      <c r="HN17" s="89">
        <f t="shared" si="0"/>
        <v>729176.96500000008</v>
      </c>
      <c r="HO17" s="89">
        <f t="shared" si="0"/>
        <v>8492</v>
      </c>
      <c r="HP17" s="89">
        <f t="shared" si="0"/>
        <v>12738</v>
      </c>
      <c r="HQ17" s="89">
        <f t="shared" si="0"/>
        <v>110218.17100000002</v>
      </c>
      <c r="HR17" s="89">
        <f t="shared" si="0"/>
        <v>5167</v>
      </c>
      <c r="HS17" s="89">
        <f t="shared" si="0"/>
        <v>7750.5</v>
      </c>
      <c r="HT17" s="89">
        <f t="shared" si="0"/>
        <v>67199.809299999994</v>
      </c>
      <c r="HU17" s="89">
        <f t="shared" si="0"/>
        <v>21198</v>
      </c>
      <c r="HV17" s="89">
        <f t="shared" si="0"/>
        <v>31797</v>
      </c>
      <c r="HW17" s="89">
        <f t="shared" si="0"/>
        <v>288631.98339999997</v>
      </c>
      <c r="HX17" s="89">
        <f t="shared" si="0"/>
        <v>13499</v>
      </c>
      <c r="HY17" s="89">
        <f t="shared" si="0"/>
        <v>20248.5</v>
      </c>
      <c r="HZ17" s="89">
        <f t="shared" si="0"/>
        <v>218523.24500000002</v>
      </c>
      <c r="IA17" s="89">
        <f t="shared" si="0"/>
        <v>13249</v>
      </c>
      <c r="IB17" s="89">
        <f t="shared" si="1"/>
        <v>19873.5</v>
      </c>
      <c r="IC17" s="89">
        <f t="shared" si="1"/>
        <v>196538.75319999998</v>
      </c>
    </row>
    <row r="18" spans="1:239" ht="13" x14ac:dyDescent="0.3">
      <c r="A18" s="91">
        <v>4</v>
      </c>
      <c r="B18" s="161" t="s">
        <v>31</v>
      </c>
      <c r="C18" s="155">
        <v>32579</v>
      </c>
      <c r="D18" s="77">
        <v>97737</v>
      </c>
      <c r="E18" s="156">
        <v>1144341.18</v>
      </c>
      <c r="F18" s="81">
        <v>11439</v>
      </c>
      <c r="G18" s="81">
        <v>34317</v>
      </c>
      <c r="H18" s="157">
        <v>280976.09999999998</v>
      </c>
      <c r="I18" s="83">
        <v>9739</v>
      </c>
      <c r="J18" s="81">
        <v>29217</v>
      </c>
      <c r="K18" s="157">
        <v>239171.59999999998</v>
      </c>
      <c r="L18" s="81">
        <v>9938</v>
      </c>
      <c r="M18" s="81">
        <v>29814</v>
      </c>
      <c r="N18" s="157">
        <v>255343.03999999998</v>
      </c>
      <c r="O18" s="83">
        <v>15490</v>
      </c>
      <c r="P18" s="81">
        <v>46470</v>
      </c>
      <c r="Q18" s="157">
        <v>474727.49999999994</v>
      </c>
      <c r="R18" s="83">
        <v>12247</v>
      </c>
      <c r="S18" s="81">
        <v>36741</v>
      </c>
      <c r="T18" s="158">
        <v>347441.54</v>
      </c>
      <c r="U18" s="155">
        <v>31031</v>
      </c>
      <c r="V18" s="77">
        <f>U18*3</f>
        <v>93093</v>
      </c>
      <c r="W18" s="156">
        <v>1152005.4389999998</v>
      </c>
      <c r="X18" s="81">
        <v>11218</v>
      </c>
      <c r="Y18" s="81">
        <f>X18*3</f>
        <v>33654</v>
      </c>
      <c r="Z18" s="157">
        <v>291452.38550000003</v>
      </c>
      <c r="AA18" s="83">
        <v>10180</v>
      </c>
      <c r="AB18" s="81">
        <f>AA18*3</f>
        <v>30540</v>
      </c>
      <c r="AC18" s="157">
        <v>264472.2463</v>
      </c>
      <c r="AD18" s="81">
        <v>9676</v>
      </c>
      <c r="AE18" s="81">
        <f>AD18*3</f>
        <v>29028</v>
      </c>
      <c r="AF18" s="157">
        <v>262298.11750000005</v>
      </c>
      <c r="AG18" s="83">
        <v>15000</v>
      </c>
      <c r="AH18" s="81">
        <f>AG18*3</f>
        <v>45000</v>
      </c>
      <c r="AI18" s="157">
        <v>483860.94620000001</v>
      </c>
      <c r="AJ18" s="83">
        <v>11572</v>
      </c>
      <c r="AK18" s="81">
        <f>AJ18*3</f>
        <v>34716</v>
      </c>
      <c r="AL18" s="158">
        <v>343663.07039999997</v>
      </c>
      <c r="AM18" s="155">
        <v>33381</v>
      </c>
      <c r="AN18" s="77">
        <f>AM18*3</f>
        <v>100143</v>
      </c>
      <c r="AO18" s="156">
        <v>1238977.2589999996</v>
      </c>
      <c r="AP18" s="81">
        <v>11653</v>
      </c>
      <c r="AQ18" s="81">
        <f>AP18*3</f>
        <v>34959</v>
      </c>
      <c r="AR18" s="157">
        <v>302625.53899999999</v>
      </c>
      <c r="AS18" s="83">
        <v>10925</v>
      </c>
      <c r="AT18" s="81">
        <f>AS18*3</f>
        <v>32775</v>
      </c>
      <c r="AU18" s="157">
        <v>283906.92460000003</v>
      </c>
      <c r="AV18" s="81">
        <v>10006</v>
      </c>
      <c r="AW18" s="81">
        <f>AV18*3</f>
        <v>30018</v>
      </c>
      <c r="AX18" s="157">
        <v>271268.92699999997</v>
      </c>
      <c r="AY18" s="83">
        <v>15586</v>
      </c>
      <c r="AZ18" s="81">
        <f>AY18*3</f>
        <v>46758</v>
      </c>
      <c r="BA18" s="157">
        <v>502705.8649000001</v>
      </c>
      <c r="BB18" s="83">
        <v>11923</v>
      </c>
      <c r="BC18" s="81">
        <f>BB18*3</f>
        <v>35769</v>
      </c>
      <c r="BD18" s="158">
        <v>354007.39919999999</v>
      </c>
      <c r="BE18" s="155">
        <v>33124</v>
      </c>
      <c r="BF18" s="81">
        <f>BE18*3</f>
        <v>99372</v>
      </c>
      <c r="BG18" s="156">
        <v>1229304.0240000002</v>
      </c>
      <c r="BH18" s="81">
        <v>11290</v>
      </c>
      <c r="BI18" s="81">
        <f>BH18*3</f>
        <v>33870</v>
      </c>
      <c r="BJ18" s="157">
        <v>293161.60120000003</v>
      </c>
      <c r="BK18" s="83">
        <v>10600</v>
      </c>
      <c r="BL18" s="81">
        <f>BK18*3</f>
        <v>31800</v>
      </c>
      <c r="BM18" s="157">
        <v>275368.48540000001</v>
      </c>
      <c r="BN18" s="81">
        <v>10294</v>
      </c>
      <c r="BO18" s="81">
        <f>BN18*3</f>
        <v>30882</v>
      </c>
      <c r="BP18" s="157">
        <v>279018.70400000003</v>
      </c>
      <c r="BQ18" s="83">
        <v>15639</v>
      </c>
      <c r="BR18" s="81">
        <f>BQ18*3</f>
        <v>46917</v>
      </c>
      <c r="BS18" s="157">
        <v>504295.39399999997</v>
      </c>
      <c r="BT18" s="83">
        <v>12145</v>
      </c>
      <c r="BU18" s="81">
        <f>BT18*3</f>
        <v>36435</v>
      </c>
      <c r="BV18" s="158">
        <v>360527.98080000002</v>
      </c>
      <c r="BW18" s="155">
        <v>32759</v>
      </c>
      <c r="BX18" s="81">
        <f>BW18*3</f>
        <v>98277</v>
      </c>
      <c r="BY18" s="156">
        <v>1215583.2519999999</v>
      </c>
      <c r="BZ18" s="81">
        <v>11358</v>
      </c>
      <c r="CA18" s="81">
        <f>BZ18*3</f>
        <v>34074</v>
      </c>
      <c r="CB18" s="157">
        <v>294888.73820000002</v>
      </c>
      <c r="CC18" s="83">
        <v>9976</v>
      </c>
      <c r="CD18" s="81">
        <f>CC18*3</f>
        <v>29928</v>
      </c>
      <c r="CE18" s="157">
        <v>259072.30180000004</v>
      </c>
      <c r="CF18" s="81">
        <v>10224</v>
      </c>
      <c r="CG18" s="81">
        <f>CF18*3</f>
        <v>30672</v>
      </c>
      <c r="CH18" s="157">
        <v>277105.50800000003</v>
      </c>
      <c r="CI18" s="83">
        <v>15330</v>
      </c>
      <c r="CJ18" s="81">
        <f>CI18*3</f>
        <v>45990</v>
      </c>
      <c r="CK18" s="157">
        <v>494325.13060000003</v>
      </c>
      <c r="CL18" s="83">
        <v>12298</v>
      </c>
      <c r="CM18" s="81">
        <f>CL18*3</f>
        <v>36894</v>
      </c>
      <c r="CN18" s="158">
        <v>365061.59039999999</v>
      </c>
      <c r="CO18" s="155">
        <v>30892</v>
      </c>
      <c r="CP18" s="81">
        <f>CO18*3</f>
        <v>92676</v>
      </c>
      <c r="CQ18" s="156">
        <v>1146361.0860000001</v>
      </c>
      <c r="CR18" s="81">
        <v>10619</v>
      </c>
      <c r="CS18" s="81">
        <f>CR18*3</f>
        <v>31857</v>
      </c>
      <c r="CT18" s="157">
        <v>275693.88939999999</v>
      </c>
      <c r="CU18" s="83">
        <v>9342</v>
      </c>
      <c r="CV18" s="81">
        <f>CU18*3</f>
        <v>28026</v>
      </c>
      <c r="CW18" s="157">
        <v>242572.04580000002</v>
      </c>
      <c r="CX18" s="81">
        <v>9565</v>
      </c>
      <c r="CY18" s="81">
        <f>CX18*3</f>
        <v>28695</v>
      </c>
      <c r="CZ18" s="157">
        <v>259226.546</v>
      </c>
      <c r="DA18" s="83">
        <v>14801</v>
      </c>
      <c r="DB18" s="81">
        <f>DA18*3</f>
        <v>44403</v>
      </c>
      <c r="DC18" s="157">
        <v>477242.05200000003</v>
      </c>
      <c r="DD18" s="83">
        <v>11532</v>
      </c>
      <c r="DE18" s="81">
        <f>DD18*3</f>
        <v>34596</v>
      </c>
      <c r="DF18" s="158">
        <v>342356.04000000004</v>
      </c>
      <c r="DG18" s="155">
        <v>35386</v>
      </c>
      <c r="DH18" s="81">
        <f>DG18*3</f>
        <v>106158</v>
      </c>
      <c r="DI18" s="156">
        <v>1313125.632</v>
      </c>
      <c r="DJ18" s="81">
        <v>12127</v>
      </c>
      <c r="DK18" s="81">
        <f>DJ18*3</f>
        <v>36381</v>
      </c>
      <c r="DL18" s="157">
        <v>314859.07199999999</v>
      </c>
      <c r="DM18" s="83">
        <v>10589</v>
      </c>
      <c r="DN18" s="81">
        <f>DM18*3</f>
        <v>31767</v>
      </c>
      <c r="DO18" s="157">
        <v>274971.00300000003</v>
      </c>
      <c r="DP18" s="81">
        <v>10621</v>
      </c>
      <c r="DQ18" s="81">
        <f>DP18*3</f>
        <v>31863</v>
      </c>
      <c r="DR18" s="157">
        <v>287890.84600000002</v>
      </c>
      <c r="DS18" s="83">
        <v>16744</v>
      </c>
      <c r="DT18" s="81">
        <f>DS18*3</f>
        <v>50232</v>
      </c>
      <c r="DU18" s="157">
        <v>539938.17460000003</v>
      </c>
      <c r="DV18" s="83">
        <v>13538</v>
      </c>
      <c r="DW18" s="81">
        <f>DV18*3</f>
        <v>40614</v>
      </c>
      <c r="DX18" s="158">
        <v>401897.74560000002</v>
      </c>
      <c r="DY18" s="155">
        <v>33054</v>
      </c>
      <c r="DZ18" s="81">
        <f>DY18*3</f>
        <v>99162</v>
      </c>
      <c r="EA18" s="156">
        <v>1226462.8900000001</v>
      </c>
      <c r="EB18" s="81">
        <v>11699</v>
      </c>
      <c r="EC18" s="81">
        <f>EB18*3</f>
        <v>35097</v>
      </c>
      <c r="ED18" s="157">
        <v>303690.66000000003</v>
      </c>
      <c r="EE18" s="83">
        <v>10115</v>
      </c>
      <c r="EF18" s="81">
        <f>EE18*3</f>
        <v>30345</v>
      </c>
      <c r="EG18" s="157">
        <v>262598.71999999997</v>
      </c>
      <c r="EH18" s="81">
        <v>10472</v>
      </c>
      <c r="EI18" s="81">
        <f>EH18*3</f>
        <v>31416</v>
      </c>
      <c r="EJ18" s="157">
        <v>283864.52</v>
      </c>
      <c r="EK18" s="83">
        <v>16017</v>
      </c>
      <c r="EL18" s="81">
        <f>EK18*3</f>
        <v>48051</v>
      </c>
      <c r="EM18" s="157">
        <v>516406.26</v>
      </c>
      <c r="EN18" s="83">
        <v>12322</v>
      </c>
      <c r="EO18" s="81">
        <f>EN18*3</f>
        <v>36966</v>
      </c>
      <c r="EP18" s="158">
        <v>365724.38</v>
      </c>
      <c r="EQ18" s="155">
        <v>33833</v>
      </c>
      <c r="ER18" s="81">
        <f>EQ18*3</f>
        <v>101499</v>
      </c>
      <c r="ES18" s="156">
        <v>1255337.08</v>
      </c>
      <c r="ET18" s="81">
        <v>11534</v>
      </c>
      <c r="EU18" s="81">
        <f>ET18*3</f>
        <v>34602</v>
      </c>
      <c r="EV18" s="157">
        <v>299440.74</v>
      </c>
      <c r="EW18" s="83">
        <v>9988</v>
      </c>
      <c r="EX18" s="81">
        <f>EW18*3</f>
        <v>29964</v>
      </c>
      <c r="EY18" s="157">
        <v>259299.51</v>
      </c>
      <c r="EZ18" s="81">
        <v>10722</v>
      </c>
      <c r="FA18" s="81">
        <f>EZ18*3</f>
        <v>32166</v>
      </c>
      <c r="FB18" s="157">
        <v>290626.88</v>
      </c>
      <c r="FC18" s="83">
        <v>16167</v>
      </c>
      <c r="FD18" s="81">
        <f>FC18*3</f>
        <v>48501</v>
      </c>
      <c r="FE18" s="157">
        <v>521280.85000000003</v>
      </c>
      <c r="FF18" s="83">
        <v>12872</v>
      </c>
      <c r="FG18" s="81">
        <f>FF18*3</f>
        <v>38616</v>
      </c>
      <c r="FH18" s="158">
        <v>382107.20000000007</v>
      </c>
      <c r="FI18" s="155">
        <v>36387</v>
      </c>
      <c r="FJ18" s="81">
        <f>FI18*3</f>
        <v>109161</v>
      </c>
      <c r="FK18" s="156">
        <v>1349997.83</v>
      </c>
      <c r="FL18" s="81">
        <v>12288</v>
      </c>
      <c r="FM18" s="81">
        <f>FL18*3</f>
        <v>36864</v>
      </c>
      <c r="FN18" s="157">
        <v>319063.19</v>
      </c>
      <c r="FO18" s="83">
        <v>10671</v>
      </c>
      <c r="FP18" s="81">
        <f>FO18*3</f>
        <v>32013</v>
      </c>
      <c r="FQ18" s="157">
        <v>277022.25</v>
      </c>
      <c r="FR18" s="81">
        <v>11042</v>
      </c>
      <c r="FS18" s="81">
        <f>FR18*3</f>
        <v>33126</v>
      </c>
      <c r="FT18" s="157">
        <v>299340.31999999995</v>
      </c>
      <c r="FU18" s="83">
        <v>17069</v>
      </c>
      <c r="FV18" s="81">
        <f>FU18*3</f>
        <v>51207</v>
      </c>
      <c r="FW18" s="157">
        <v>550306.25</v>
      </c>
      <c r="FX18" s="83">
        <v>13698</v>
      </c>
      <c r="FY18" s="81">
        <f>FX18*3</f>
        <v>41094</v>
      </c>
      <c r="FZ18" s="158">
        <v>406584.86</v>
      </c>
      <c r="GA18" s="155">
        <v>32811</v>
      </c>
      <c r="GB18" s="81">
        <f>GA18*3</f>
        <v>98433</v>
      </c>
      <c r="GC18" s="156">
        <v>1217448.55</v>
      </c>
      <c r="GD18" s="81">
        <v>11580</v>
      </c>
      <c r="GE18" s="81">
        <f>GD18*3</f>
        <v>34740</v>
      </c>
      <c r="GF18" s="157">
        <v>300663</v>
      </c>
      <c r="GG18" s="83">
        <v>10309</v>
      </c>
      <c r="GH18" s="81">
        <f>GG18*3</f>
        <v>30927</v>
      </c>
      <c r="GI18" s="157">
        <v>267659.17000000004</v>
      </c>
      <c r="GJ18" s="81">
        <v>10004</v>
      </c>
      <c r="GK18" s="81">
        <f>GJ18*3</f>
        <v>30012</v>
      </c>
      <c r="GL18" s="157">
        <v>271157.27</v>
      </c>
      <c r="GM18" s="83">
        <v>15517</v>
      </c>
      <c r="GN18" s="81">
        <f>GM18*3</f>
        <v>46551</v>
      </c>
      <c r="GO18" s="157">
        <v>500279.08999999997</v>
      </c>
      <c r="GP18" s="83">
        <v>12535</v>
      </c>
      <c r="GQ18" s="81">
        <f>GP18*3</f>
        <v>37605</v>
      </c>
      <c r="GR18" s="158">
        <v>372076.02</v>
      </c>
      <c r="GS18" s="155">
        <v>31168</v>
      </c>
      <c r="GT18" s="81">
        <f>GS18*3</f>
        <v>93504</v>
      </c>
      <c r="GU18" s="156">
        <v>1156480.3700000001</v>
      </c>
      <c r="GV18" s="81">
        <v>10875</v>
      </c>
      <c r="GW18" s="81">
        <f>GV18*3</f>
        <v>32625</v>
      </c>
      <c r="GX18" s="157">
        <v>282352.84999999998</v>
      </c>
      <c r="GY18" s="83">
        <v>9389</v>
      </c>
      <c r="GZ18" s="81">
        <f>GY18*3</f>
        <v>28167</v>
      </c>
      <c r="HA18" s="157">
        <v>243768.63</v>
      </c>
      <c r="HB18" s="81">
        <v>9549</v>
      </c>
      <c r="HC18" s="81">
        <f>HB18*3</f>
        <v>28647</v>
      </c>
      <c r="HD18" s="157">
        <v>258820.2</v>
      </c>
      <c r="HE18" s="83">
        <v>14396</v>
      </c>
      <c r="HF18" s="81">
        <f>HE18*3</f>
        <v>43188</v>
      </c>
      <c r="HG18" s="157">
        <v>464091.95999999996</v>
      </c>
      <c r="HH18" s="83">
        <v>11998</v>
      </c>
      <c r="HI18" s="81">
        <f>HH18*3</f>
        <v>35994</v>
      </c>
      <c r="HJ18" s="158">
        <v>356243.61</v>
      </c>
      <c r="HK18" s="159"/>
      <c r="HL18" s="89">
        <f t="shared" si="0"/>
        <v>396405</v>
      </c>
      <c r="HM18" s="89">
        <f t="shared" si="0"/>
        <v>1189215</v>
      </c>
      <c r="HN18" s="89">
        <f t="shared" si="0"/>
        <v>14645424.592</v>
      </c>
      <c r="HO18" s="89">
        <f t="shared" si="0"/>
        <v>137680</v>
      </c>
      <c r="HP18" s="89">
        <f t="shared" si="0"/>
        <v>413040</v>
      </c>
      <c r="HQ18" s="89">
        <f t="shared" si="0"/>
        <v>3558867.7653000001</v>
      </c>
      <c r="HR18" s="89">
        <f t="shared" si="0"/>
        <v>121823</v>
      </c>
      <c r="HS18" s="89">
        <f t="shared" si="0"/>
        <v>365469</v>
      </c>
      <c r="HT18" s="89">
        <f t="shared" si="0"/>
        <v>3149882.8868999993</v>
      </c>
      <c r="HU18" s="89">
        <f t="shared" si="0"/>
        <v>122113</v>
      </c>
      <c r="HV18" s="89">
        <f t="shared" si="0"/>
        <v>366339</v>
      </c>
      <c r="HW18" s="89">
        <f t="shared" si="0"/>
        <v>3295960.8785000001</v>
      </c>
      <c r="HX18" s="89">
        <f t="shared" si="0"/>
        <v>187756</v>
      </c>
      <c r="HY18" s="89">
        <f t="shared" si="0"/>
        <v>563268</v>
      </c>
      <c r="HZ18" s="89">
        <f t="shared" si="0"/>
        <v>6029459.4722999996</v>
      </c>
      <c r="IA18" s="89">
        <f t="shared" si="0"/>
        <v>148680</v>
      </c>
      <c r="IB18" s="89">
        <f t="shared" si="1"/>
        <v>446040</v>
      </c>
      <c r="IC18" s="89">
        <f t="shared" si="1"/>
        <v>4397691.4364</v>
      </c>
    </row>
    <row r="19" spans="1:239" ht="13" x14ac:dyDescent="0.3">
      <c r="A19" s="91">
        <v>5</v>
      </c>
      <c r="B19" s="161" t="s">
        <v>32</v>
      </c>
      <c r="C19" s="155">
        <v>634</v>
      </c>
      <c r="D19" s="77">
        <v>1268</v>
      </c>
      <c r="E19" s="156">
        <v>14910.099999999999</v>
      </c>
      <c r="F19" s="81">
        <v>228</v>
      </c>
      <c r="G19" s="81">
        <v>456</v>
      </c>
      <c r="H19" s="157">
        <v>3755.4700000000003</v>
      </c>
      <c r="I19" s="83">
        <v>187</v>
      </c>
      <c r="J19" s="81">
        <v>374</v>
      </c>
      <c r="K19" s="157">
        <v>3076.4300000000003</v>
      </c>
      <c r="L19" s="81">
        <v>354</v>
      </c>
      <c r="M19" s="81">
        <v>708</v>
      </c>
      <c r="N19" s="157">
        <v>6097.5599999999995</v>
      </c>
      <c r="O19" s="83">
        <v>195</v>
      </c>
      <c r="P19" s="81">
        <v>390</v>
      </c>
      <c r="Q19" s="157">
        <v>3990.3399999999988</v>
      </c>
      <c r="R19" s="83">
        <v>237</v>
      </c>
      <c r="S19" s="81">
        <v>474</v>
      </c>
      <c r="T19" s="158">
        <v>4475.53</v>
      </c>
      <c r="U19" s="155">
        <v>646</v>
      </c>
      <c r="V19" s="77">
        <f>U19*2</f>
        <v>1292</v>
      </c>
      <c r="W19" s="156">
        <v>16061.76</v>
      </c>
      <c r="X19" s="81">
        <v>229</v>
      </c>
      <c r="Y19" s="81">
        <f>X19*2</f>
        <v>458</v>
      </c>
      <c r="Z19" s="157">
        <v>3995.8463999999994</v>
      </c>
      <c r="AA19" s="83">
        <v>171</v>
      </c>
      <c r="AB19" s="81">
        <f>AA19*2</f>
        <v>342</v>
      </c>
      <c r="AC19" s="157">
        <v>2980.9597999999996</v>
      </c>
      <c r="AD19" s="81">
        <v>409</v>
      </c>
      <c r="AE19" s="81">
        <f>AD19*2</f>
        <v>818</v>
      </c>
      <c r="AF19" s="157">
        <v>7417.8179999999993</v>
      </c>
      <c r="AG19" s="83">
        <v>211</v>
      </c>
      <c r="AH19" s="81">
        <f>AG19*2</f>
        <v>422</v>
      </c>
      <c r="AI19" s="157">
        <v>4562.5331999999999</v>
      </c>
      <c r="AJ19" s="83">
        <v>223</v>
      </c>
      <c r="AK19" s="81">
        <f>AJ19*2</f>
        <v>446</v>
      </c>
      <c r="AL19" s="158">
        <v>4425.4079999999994</v>
      </c>
      <c r="AM19" s="155">
        <v>765</v>
      </c>
      <c r="AN19" s="77">
        <f>AM19*2</f>
        <v>1530</v>
      </c>
      <c r="AO19" s="156">
        <v>19007.013999999999</v>
      </c>
      <c r="AP19" s="81">
        <v>194</v>
      </c>
      <c r="AQ19" s="81">
        <f>AP19*2</f>
        <v>388</v>
      </c>
      <c r="AR19" s="157">
        <v>3380.0493999999999</v>
      </c>
      <c r="AS19" s="83">
        <v>142</v>
      </c>
      <c r="AT19" s="81">
        <f>AS19*2</f>
        <v>284</v>
      </c>
      <c r="AU19" s="157">
        <v>2474.1080000000002</v>
      </c>
      <c r="AV19" s="81">
        <v>534</v>
      </c>
      <c r="AW19" s="81">
        <f>AV19*2</f>
        <v>1068</v>
      </c>
      <c r="AX19" s="157">
        <v>9688.2899999999972</v>
      </c>
      <c r="AY19" s="83">
        <v>260</v>
      </c>
      <c r="AZ19" s="81">
        <f>AY19*2</f>
        <v>520</v>
      </c>
      <c r="BA19" s="157">
        <v>5615.8287999999993</v>
      </c>
      <c r="BB19" s="83">
        <v>311</v>
      </c>
      <c r="BC19" s="81">
        <f>BB19*2</f>
        <v>622</v>
      </c>
      <c r="BD19" s="158">
        <v>6161.0432000000001</v>
      </c>
      <c r="BE19" s="155">
        <v>745</v>
      </c>
      <c r="BF19" s="81">
        <f>BE19*2</f>
        <v>1490</v>
      </c>
      <c r="BG19" s="156">
        <v>18488.964</v>
      </c>
      <c r="BH19" s="81">
        <v>223</v>
      </c>
      <c r="BI19" s="81">
        <f>BH19*2</f>
        <v>446</v>
      </c>
      <c r="BJ19" s="157">
        <v>3886.2460000000001</v>
      </c>
      <c r="BK19" s="83">
        <v>180</v>
      </c>
      <c r="BL19" s="81">
        <f>BK19*2</f>
        <v>360</v>
      </c>
      <c r="BM19" s="157">
        <v>3134.6952000000001</v>
      </c>
      <c r="BN19" s="81">
        <v>385</v>
      </c>
      <c r="BO19" s="81">
        <f>BN19*2</f>
        <v>770</v>
      </c>
      <c r="BP19" s="157">
        <v>6972.3620000000001</v>
      </c>
      <c r="BQ19" s="83">
        <v>268</v>
      </c>
      <c r="BR19" s="81">
        <f>BQ19*2</f>
        <v>536</v>
      </c>
      <c r="BS19" s="157">
        <v>5789.6228000000001</v>
      </c>
      <c r="BT19" s="83">
        <v>313</v>
      </c>
      <c r="BU19" s="81">
        <f>BT19*2</f>
        <v>626</v>
      </c>
      <c r="BV19" s="158">
        <v>6214</v>
      </c>
      <c r="BW19" s="155">
        <v>800</v>
      </c>
      <c r="BX19" s="81">
        <f>BW19*2</f>
        <v>1600</v>
      </c>
      <c r="BY19" s="156">
        <v>19852.456000000002</v>
      </c>
      <c r="BZ19" s="81">
        <v>163</v>
      </c>
      <c r="CA19" s="81">
        <f>BZ19*2</f>
        <v>326</v>
      </c>
      <c r="CB19" s="157">
        <v>2839.8551999999995</v>
      </c>
      <c r="CC19" s="83">
        <v>140</v>
      </c>
      <c r="CD19" s="81">
        <f>CC19*2</f>
        <v>280</v>
      </c>
      <c r="CE19" s="157">
        <v>2427.3967999999995</v>
      </c>
      <c r="CF19" s="81">
        <v>383</v>
      </c>
      <c r="CG19" s="81">
        <f>CF19*2</f>
        <v>766</v>
      </c>
      <c r="CH19" s="157">
        <v>6936.7139999999999</v>
      </c>
      <c r="CI19" s="83">
        <v>292</v>
      </c>
      <c r="CJ19" s="81">
        <f>CI19*2</f>
        <v>584</v>
      </c>
      <c r="CK19" s="157">
        <v>6301.0608000000002</v>
      </c>
      <c r="CL19" s="83">
        <v>260</v>
      </c>
      <c r="CM19" s="81">
        <f>CL19*2</f>
        <v>520</v>
      </c>
      <c r="CN19" s="158">
        <v>5162.2271999999994</v>
      </c>
      <c r="CO19" s="155">
        <v>634</v>
      </c>
      <c r="CP19" s="81">
        <f>CO19*2</f>
        <v>1268</v>
      </c>
      <c r="CQ19" s="156">
        <v>15727.452000000001</v>
      </c>
      <c r="CR19" s="81">
        <v>159</v>
      </c>
      <c r="CS19" s="81">
        <f>CR19*2</f>
        <v>318</v>
      </c>
      <c r="CT19" s="157">
        <v>2768.3292000000001</v>
      </c>
      <c r="CU19" s="83">
        <v>99</v>
      </c>
      <c r="CV19" s="81">
        <f>CU19*2</f>
        <v>198</v>
      </c>
      <c r="CW19" s="157">
        <v>1723.0668000000001</v>
      </c>
      <c r="CX19" s="81">
        <v>341</v>
      </c>
      <c r="CY19" s="81">
        <f>CX19*2</f>
        <v>682</v>
      </c>
      <c r="CZ19" s="157">
        <v>6185.0320000000002</v>
      </c>
      <c r="DA19" s="83">
        <v>243</v>
      </c>
      <c r="DB19" s="81">
        <f>DA19*2</f>
        <v>486</v>
      </c>
      <c r="DC19" s="157">
        <v>5238.0195999999996</v>
      </c>
      <c r="DD19" s="83">
        <v>221</v>
      </c>
      <c r="DE19" s="81">
        <f>DD19*2</f>
        <v>442</v>
      </c>
      <c r="DF19" s="158">
        <v>4371.6815999999999</v>
      </c>
      <c r="DG19" s="155">
        <v>763</v>
      </c>
      <c r="DH19" s="81">
        <f>DG19*2</f>
        <v>1526</v>
      </c>
      <c r="DI19" s="156">
        <v>18937.204000000002</v>
      </c>
      <c r="DJ19" s="81">
        <v>206</v>
      </c>
      <c r="DK19" s="81">
        <f>DJ19*2</f>
        <v>412</v>
      </c>
      <c r="DL19" s="157">
        <v>3586.1279999999997</v>
      </c>
      <c r="DM19" s="83">
        <v>139</v>
      </c>
      <c r="DN19" s="81">
        <f>DM19*2</f>
        <v>278</v>
      </c>
      <c r="DO19" s="157">
        <v>2421.0003999999999</v>
      </c>
      <c r="DP19" s="81">
        <v>420</v>
      </c>
      <c r="DQ19" s="81">
        <f>DP19*2</f>
        <v>840</v>
      </c>
      <c r="DR19" s="157">
        <v>7614.6620000000003</v>
      </c>
      <c r="DS19" s="83">
        <v>274</v>
      </c>
      <c r="DT19" s="81">
        <f>DS19*2</f>
        <v>548</v>
      </c>
      <c r="DU19" s="157">
        <v>5920.7028</v>
      </c>
      <c r="DV19" s="83">
        <v>279</v>
      </c>
      <c r="DW19" s="81">
        <f>DV19*2</f>
        <v>558</v>
      </c>
      <c r="DX19" s="158">
        <v>5536.9599999999991</v>
      </c>
      <c r="DY19" s="155">
        <v>806</v>
      </c>
      <c r="DZ19" s="81">
        <f>DY19*2</f>
        <v>1612</v>
      </c>
      <c r="EA19" s="156">
        <v>20036.84</v>
      </c>
      <c r="EB19" s="81">
        <v>311</v>
      </c>
      <c r="EC19" s="81">
        <f>EB19*2</f>
        <v>622</v>
      </c>
      <c r="ED19" s="157">
        <v>5420.34</v>
      </c>
      <c r="EE19" s="83">
        <v>227</v>
      </c>
      <c r="EF19" s="81">
        <f>EE19*2</f>
        <v>454</v>
      </c>
      <c r="EG19" s="157">
        <v>3953.78</v>
      </c>
      <c r="EH19" s="81">
        <v>377</v>
      </c>
      <c r="EI19" s="81">
        <f>EH19*2</f>
        <v>754</v>
      </c>
      <c r="EJ19" s="157">
        <v>6834.97</v>
      </c>
      <c r="EK19" s="83">
        <v>370</v>
      </c>
      <c r="EL19" s="81">
        <f>EK19*2</f>
        <v>740</v>
      </c>
      <c r="EM19" s="157">
        <v>7996.79</v>
      </c>
      <c r="EN19" s="83">
        <v>247</v>
      </c>
      <c r="EO19" s="81">
        <f>EN19*2</f>
        <v>494</v>
      </c>
      <c r="EP19" s="158">
        <v>4910.4699999999993</v>
      </c>
      <c r="EQ19" s="155">
        <v>848</v>
      </c>
      <c r="ER19" s="81">
        <f>EQ19*2</f>
        <v>1696</v>
      </c>
      <c r="ES19" s="156">
        <v>21068.489999999998</v>
      </c>
      <c r="ET19" s="81">
        <v>225</v>
      </c>
      <c r="EU19" s="81">
        <f>ET19*2</f>
        <v>450</v>
      </c>
      <c r="EV19" s="157">
        <v>3914.5499999999993</v>
      </c>
      <c r="EW19" s="83">
        <v>171</v>
      </c>
      <c r="EX19" s="81">
        <f>EW19*2</f>
        <v>342</v>
      </c>
      <c r="EY19" s="157">
        <v>2978.329999999999</v>
      </c>
      <c r="EZ19" s="81">
        <v>449</v>
      </c>
      <c r="FA19" s="81">
        <f>EZ19*2</f>
        <v>898</v>
      </c>
      <c r="FB19" s="157">
        <v>8146.2599999999984</v>
      </c>
      <c r="FC19" s="83">
        <v>347</v>
      </c>
      <c r="FD19" s="81">
        <f>FC19*2</f>
        <v>694</v>
      </c>
      <c r="FE19" s="157">
        <v>7490.9599999999991</v>
      </c>
      <c r="FF19" s="83">
        <v>252</v>
      </c>
      <c r="FG19" s="81">
        <f>FF19*2</f>
        <v>504</v>
      </c>
      <c r="FH19" s="158">
        <v>5001.5199999999995</v>
      </c>
      <c r="FI19" s="155">
        <v>828</v>
      </c>
      <c r="FJ19" s="81">
        <f>FI19*2</f>
        <v>1656</v>
      </c>
      <c r="FK19" s="156">
        <v>20566.97</v>
      </c>
      <c r="FL19" s="81">
        <v>249</v>
      </c>
      <c r="FM19" s="81">
        <f>FL19*2</f>
        <v>498</v>
      </c>
      <c r="FN19" s="157">
        <v>4332.6100000000006</v>
      </c>
      <c r="FO19" s="83">
        <v>229</v>
      </c>
      <c r="FP19" s="81">
        <f>FO19*2</f>
        <v>458</v>
      </c>
      <c r="FQ19" s="157">
        <v>3990.74</v>
      </c>
      <c r="FR19" s="81">
        <v>475</v>
      </c>
      <c r="FS19" s="81">
        <f>FR19*2</f>
        <v>950</v>
      </c>
      <c r="FT19" s="157">
        <v>8606.0299999999988</v>
      </c>
      <c r="FU19" s="83">
        <v>332</v>
      </c>
      <c r="FV19" s="81">
        <f>FU19*2</f>
        <v>664</v>
      </c>
      <c r="FW19" s="157">
        <v>7160.02</v>
      </c>
      <c r="FX19" s="83">
        <v>273</v>
      </c>
      <c r="FY19" s="81">
        <f>FX19*2</f>
        <v>546</v>
      </c>
      <c r="FZ19" s="158">
        <v>5424.48</v>
      </c>
      <c r="GA19" s="155">
        <v>747</v>
      </c>
      <c r="GB19" s="81">
        <f>GA19*2</f>
        <v>1494</v>
      </c>
      <c r="GC19" s="156">
        <v>18571.47</v>
      </c>
      <c r="GD19" s="81">
        <v>189</v>
      </c>
      <c r="GE19" s="81">
        <f>GD19*2</f>
        <v>378</v>
      </c>
      <c r="GF19" s="157">
        <v>3286.85</v>
      </c>
      <c r="GG19" s="83">
        <v>174</v>
      </c>
      <c r="GH19" s="81">
        <f>GG19*2</f>
        <v>348</v>
      </c>
      <c r="GI19" s="157">
        <v>3029.74</v>
      </c>
      <c r="GJ19" s="81">
        <v>627</v>
      </c>
      <c r="GK19" s="81">
        <f>GJ19*2</f>
        <v>1254</v>
      </c>
      <c r="GL19" s="157">
        <v>11368.51</v>
      </c>
      <c r="GM19" s="83">
        <v>294</v>
      </c>
      <c r="GN19" s="81">
        <f>GM19*2</f>
        <v>588</v>
      </c>
      <c r="GO19" s="157">
        <v>6349.68</v>
      </c>
      <c r="GP19" s="83">
        <v>287</v>
      </c>
      <c r="GQ19" s="81">
        <f>GP19*2</f>
        <v>574</v>
      </c>
      <c r="GR19" s="158">
        <v>5703.12</v>
      </c>
      <c r="GS19" s="155">
        <v>889</v>
      </c>
      <c r="GT19" s="81">
        <f>GS19*2</f>
        <v>1778</v>
      </c>
      <c r="GU19" s="156">
        <v>22063.879999999997</v>
      </c>
      <c r="GV19" s="81">
        <v>236</v>
      </c>
      <c r="GW19" s="81">
        <f>GV19*2</f>
        <v>472</v>
      </c>
      <c r="GX19" s="157">
        <v>4108.49</v>
      </c>
      <c r="GY19" s="83">
        <v>205</v>
      </c>
      <c r="GZ19" s="81">
        <f>GY19*2</f>
        <v>410</v>
      </c>
      <c r="HA19" s="157">
        <v>3569.65</v>
      </c>
      <c r="HB19" s="81">
        <v>510</v>
      </c>
      <c r="HC19" s="81">
        <f>HB19*2</f>
        <v>1020</v>
      </c>
      <c r="HD19" s="157">
        <v>9253.51</v>
      </c>
      <c r="HE19" s="83">
        <v>312</v>
      </c>
      <c r="HF19" s="81">
        <f>HE19*2</f>
        <v>624</v>
      </c>
      <c r="HG19" s="157">
        <v>6738.04</v>
      </c>
      <c r="HH19" s="83">
        <v>282</v>
      </c>
      <c r="HI19" s="81">
        <f>HH19*2</f>
        <v>564</v>
      </c>
      <c r="HJ19" s="158">
        <v>5593.62</v>
      </c>
      <c r="HK19" s="159"/>
      <c r="HL19" s="89">
        <f t="shared" si="0"/>
        <v>9105</v>
      </c>
      <c r="HM19" s="89">
        <f t="shared" si="0"/>
        <v>18210</v>
      </c>
      <c r="HN19" s="89">
        <f t="shared" si="0"/>
        <v>225292.6</v>
      </c>
      <c r="HO19" s="89">
        <f t="shared" si="0"/>
        <v>2612</v>
      </c>
      <c r="HP19" s="89">
        <f t="shared" si="0"/>
        <v>5224</v>
      </c>
      <c r="HQ19" s="89">
        <f t="shared" si="0"/>
        <v>45274.764199999991</v>
      </c>
      <c r="HR19" s="89">
        <f t="shared" si="0"/>
        <v>2064</v>
      </c>
      <c r="HS19" s="89">
        <f t="shared" si="0"/>
        <v>4128</v>
      </c>
      <c r="HT19" s="89">
        <f t="shared" si="0"/>
        <v>35759.896999999997</v>
      </c>
      <c r="HU19" s="89">
        <f t="shared" si="0"/>
        <v>5264</v>
      </c>
      <c r="HV19" s="89">
        <f t="shared" si="0"/>
        <v>10528</v>
      </c>
      <c r="HW19" s="89">
        <f t="shared" si="0"/>
        <v>95121.717999999979</v>
      </c>
      <c r="HX19" s="89">
        <f t="shared" si="0"/>
        <v>3398</v>
      </c>
      <c r="HY19" s="89">
        <f t="shared" si="0"/>
        <v>6796</v>
      </c>
      <c r="HZ19" s="89">
        <f t="shared" si="0"/>
        <v>73153.597999999984</v>
      </c>
      <c r="IA19" s="89">
        <f t="shared" si="0"/>
        <v>3185</v>
      </c>
      <c r="IB19" s="89">
        <f t="shared" si="1"/>
        <v>6370</v>
      </c>
      <c r="IC19" s="89">
        <f t="shared" si="1"/>
        <v>62980.06</v>
      </c>
    </row>
    <row r="20" spans="1:239" ht="13" x14ac:dyDescent="0.3">
      <c r="A20" s="91">
        <v>6</v>
      </c>
      <c r="B20" s="161" t="s">
        <v>33</v>
      </c>
      <c r="C20" s="155">
        <v>19730</v>
      </c>
      <c r="D20" s="77">
        <v>78920</v>
      </c>
      <c r="E20" s="156">
        <v>923448.55999999982</v>
      </c>
      <c r="F20" s="81">
        <v>8219</v>
      </c>
      <c r="G20" s="81">
        <v>32876</v>
      </c>
      <c r="H20" s="157">
        <v>268945.7</v>
      </c>
      <c r="I20" s="83">
        <v>7840</v>
      </c>
      <c r="J20" s="81">
        <v>31360</v>
      </c>
      <c r="K20" s="157">
        <v>256488.56000000006</v>
      </c>
      <c r="L20" s="81">
        <v>5010</v>
      </c>
      <c r="M20" s="81">
        <v>20040</v>
      </c>
      <c r="N20" s="157">
        <v>171514.94</v>
      </c>
      <c r="O20" s="83">
        <v>10465</v>
      </c>
      <c r="P20" s="81">
        <v>41860</v>
      </c>
      <c r="Q20" s="157">
        <v>426073.20999999996</v>
      </c>
      <c r="R20" s="83">
        <v>8774</v>
      </c>
      <c r="S20" s="81">
        <v>35096</v>
      </c>
      <c r="T20" s="158">
        <v>330520.80999999994</v>
      </c>
      <c r="U20" s="155">
        <v>19206</v>
      </c>
      <c r="V20" s="77">
        <f>U20*4</f>
        <v>76824</v>
      </c>
      <c r="W20" s="156">
        <v>949901.99199999997</v>
      </c>
      <c r="X20" s="81">
        <v>7889</v>
      </c>
      <c r="Y20" s="81">
        <f>X20*4</f>
        <v>31556</v>
      </c>
      <c r="Z20" s="157">
        <v>273109.96439999994</v>
      </c>
      <c r="AA20" s="83">
        <v>7730</v>
      </c>
      <c r="AB20" s="81">
        <f>AA20*4</f>
        <v>30920</v>
      </c>
      <c r="AC20" s="157">
        <v>267581.53240000003</v>
      </c>
      <c r="AD20" s="81">
        <v>4882</v>
      </c>
      <c r="AE20" s="81">
        <f>AD20*4</f>
        <v>19528</v>
      </c>
      <c r="AF20" s="157">
        <v>176399.87599999999</v>
      </c>
      <c r="AG20" s="83">
        <v>9768</v>
      </c>
      <c r="AH20" s="81">
        <f>AG20*4</f>
        <v>39072</v>
      </c>
      <c r="AI20" s="157">
        <v>419883.9988</v>
      </c>
      <c r="AJ20" s="83">
        <v>8337</v>
      </c>
      <c r="AK20" s="81">
        <f>AJ20*4</f>
        <v>33348</v>
      </c>
      <c r="AL20" s="158">
        <v>329891.91039999994</v>
      </c>
      <c r="AM20" s="155">
        <v>20680</v>
      </c>
      <c r="AN20" s="77">
        <f>AM20*4</f>
        <v>82720</v>
      </c>
      <c r="AO20" s="156">
        <v>1023109.4120000002</v>
      </c>
      <c r="AP20" s="81">
        <v>8570</v>
      </c>
      <c r="AQ20" s="81">
        <f>AP20*4</f>
        <v>34280</v>
      </c>
      <c r="AR20" s="157">
        <v>296716.71119999996</v>
      </c>
      <c r="AS20" s="83">
        <v>8131</v>
      </c>
      <c r="AT20" s="81">
        <f>AS20*4</f>
        <v>32524</v>
      </c>
      <c r="AU20" s="157">
        <v>281455.46519999998</v>
      </c>
      <c r="AV20" s="81">
        <v>5194</v>
      </c>
      <c r="AW20" s="81">
        <f>AV20*4</f>
        <v>20776</v>
      </c>
      <c r="AX20" s="157">
        <v>187721.52000000002</v>
      </c>
      <c r="AY20" s="83">
        <v>10377</v>
      </c>
      <c r="AZ20" s="81">
        <f>AY20*4</f>
        <v>41508</v>
      </c>
      <c r="BA20" s="157">
        <v>446059.99679999996</v>
      </c>
      <c r="BB20" s="83">
        <v>8713</v>
      </c>
      <c r="BC20" s="81">
        <f>BB20*4</f>
        <v>34852</v>
      </c>
      <c r="BD20" s="158">
        <v>344722.31039999996</v>
      </c>
      <c r="BE20" s="155">
        <v>19594</v>
      </c>
      <c r="BF20" s="81">
        <f>BE20*4</f>
        <v>78376</v>
      </c>
      <c r="BG20" s="156">
        <v>969224.152</v>
      </c>
      <c r="BH20" s="81">
        <v>8483</v>
      </c>
      <c r="BI20" s="81">
        <f>BH20*4</f>
        <v>33932</v>
      </c>
      <c r="BJ20" s="157">
        <v>293752.80479999998</v>
      </c>
      <c r="BK20" s="83">
        <v>8037</v>
      </c>
      <c r="BL20" s="81">
        <f>BK20*4</f>
        <v>32148</v>
      </c>
      <c r="BM20" s="157">
        <v>278201.05040000001</v>
      </c>
      <c r="BN20" s="81">
        <v>5344</v>
      </c>
      <c r="BO20" s="81">
        <f>BN20*4</f>
        <v>21376</v>
      </c>
      <c r="BP20" s="157">
        <v>193044.484</v>
      </c>
      <c r="BQ20" s="83">
        <v>10178</v>
      </c>
      <c r="BR20" s="81">
        <f>BQ20*4</f>
        <v>40712</v>
      </c>
      <c r="BS20" s="157">
        <v>437565.56079999998</v>
      </c>
      <c r="BT20" s="83">
        <v>8232</v>
      </c>
      <c r="BU20" s="81">
        <f>BT20*4</f>
        <v>32928</v>
      </c>
      <c r="BV20" s="158">
        <v>325627.24479999999</v>
      </c>
      <c r="BW20" s="155">
        <v>20297</v>
      </c>
      <c r="BX20" s="81">
        <f>BW20*4</f>
        <v>81188</v>
      </c>
      <c r="BY20" s="156">
        <v>1003704.6240000001</v>
      </c>
      <c r="BZ20" s="81">
        <v>8133</v>
      </c>
      <c r="CA20" s="81">
        <f>BZ20*4</f>
        <v>32532</v>
      </c>
      <c r="CB20" s="157">
        <v>281526.55440000002</v>
      </c>
      <c r="CC20" s="83">
        <v>7608</v>
      </c>
      <c r="CD20" s="81">
        <f>CC20*4</f>
        <v>30432</v>
      </c>
      <c r="CE20" s="157">
        <v>263278.06959999999</v>
      </c>
      <c r="CF20" s="81">
        <v>5227</v>
      </c>
      <c r="CG20" s="81">
        <f>CF20*4</f>
        <v>20908</v>
      </c>
      <c r="CH20" s="157">
        <v>188803.83599999995</v>
      </c>
      <c r="CI20" s="83">
        <v>10655</v>
      </c>
      <c r="CJ20" s="81">
        <f>CI20*4</f>
        <v>42620</v>
      </c>
      <c r="CK20" s="157">
        <v>457966.4</v>
      </c>
      <c r="CL20" s="83">
        <v>9180</v>
      </c>
      <c r="CM20" s="81">
        <f>CL20*4</f>
        <v>36720</v>
      </c>
      <c r="CN20" s="158">
        <v>363126.06720000005</v>
      </c>
      <c r="CO20" s="155">
        <v>17639</v>
      </c>
      <c r="CP20" s="81">
        <f>CO20*4</f>
        <v>70556</v>
      </c>
      <c r="CQ20" s="156">
        <v>872320.90399999998</v>
      </c>
      <c r="CR20" s="81">
        <v>7660</v>
      </c>
      <c r="CS20" s="81">
        <f>CR20*4</f>
        <v>30640</v>
      </c>
      <c r="CT20" s="157">
        <v>265138.98320000002</v>
      </c>
      <c r="CU20" s="83">
        <v>6873</v>
      </c>
      <c r="CV20" s="81">
        <f>CU20*4</f>
        <v>27492</v>
      </c>
      <c r="CW20" s="157">
        <v>237847.35519999999</v>
      </c>
      <c r="CX20" s="81">
        <v>4636</v>
      </c>
      <c r="CY20" s="81">
        <f>CX20*4</f>
        <v>18544</v>
      </c>
      <c r="CZ20" s="157">
        <v>167483.32800000001</v>
      </c>
      <c r="DA20" s="83">
        <v>9269</v>
      </c>
      <c r="DB20" s="81">
        <f>DA20*4</f>
        <v>37076</v>
      </c>
      <c r="DC20" s="157">
        <v>398417.75040000002</v>
      </c>
      <c r="DD20" s="83">
        <v>8229</v>
      </c>
      <c r="DE20" s="81">
        <f>DD20*4</f>
        <v>32916</v>
      </c>
      <c r="DF20" s="158">
        <v>325544.87679999997</v>
      </c>
      <c r="DG20" s="155">
        <v>19223</v>
      </c>
      <c r="DH20" s="81">
        <f>DG20*4</f>
        <v>76892</v>
      </c>
      <c r="DI20" s="156">
        <v>950553.13599999994</v>
      </c>
      <c r="DJ20" s="81">
        <v>8119</v>
      </c>
      <c r="DK20" s="81">
        <f>DJ20*4</f>
        <v>32476</v>
      </c>
      <c r="DL20" s="157">
        <v>281017.31839999999</v>
      </c>
      <c r="DM20" s="83">
        <v>7401</v>
      </c>
      <c r="DN20" s="81">
        <f>DM20*4</f>
        <v>29604</v>
      </c>
      <c r="DO20" s="157">
        <v>256123.50400000002</v>
      </c>
      <c r="DP20" s="81">
        <v>5158</v>
      </c>
      <c r="DQ20" s="81">
        <f>DP20*4</f>
        <v>20632</v>
      </c>
      <c r="DR20" s="157">
        <v>186337.484</v>
      </c>
      <c r="DS20" s="83">
        <v>10248</v>
      </c>
      <c r="DT20" s="81">
        <f>DS20*4</f>
        <v>40992</v>
      </c>
      <c r="DU20" s="157">
        <v>440443.98719999997</v>
      </c>
      <c r="DV20" s="83">
        <v>9202</v>
      </c>
      <c r="DW20" s="81">
        <f>DV20*4</f>
        <v>36808</v>
      </c>
      <c r="DX20" s="158">
        <v>364042.93119999999</v>
      </c>
      <c r="DY20" s="155">
        <v>17192</v>
      </c>
      <c r="DZ20" s="81">
        <f>DY20*4</f>
        <v>68768</v>
      </c>
      <c r="EA20" s="156">
        <v>850008.82000000007</v>
      </c>
      <c r="EB20" s="81">
        <v>7278</v>
      </c>
      <c r="EC20" s="81">
        <f>EB20*4</f>
        <v>29112</v>
      </c>
      <c r="ED20" s="157">
        <v>251847.98</v>
      </c>
      <c r="EE20" s="83">
        <v>6766</v>
      </c>
      <c r="EF20" s="81">
        <f>EE20*4</f>
        <v>27064</v>
      </c>
      <c r="EG20" s="157">
        <v>234125.34000000003</v>
      </c>
      <c r="EH20" s="81">
        <v>4803</v>
      </c>
      <c r="EI20" s="81">
        <f>EH20*4</f>
        <v>19212</v>
      </c>
      <c r="EJ20" s="157">
        <v>173479.69</v>
      </c>
      <c r="EK20" s="83">
        <v>9427</v>
      </c>
      <c r="EL20" s="81">
        <f>EK20*4</f>
        <v>37708</v>
      </c>
      <c r="EM20" s="157">
        <v>405072.26</v>
      </c>
      <c r="EN20" s="83">
        <v>8247</v>
      </c>
      <c r="EO20" s="81">
        <f>EN20*4</f>
        <v>32988</v>
      </c>
      <c r="EP20" s="158">
        <v>326195.41000000003</v>
      </c>
      <c r="EQ20" s="155">
        <v>18082</v>
      </c>
      <c r="ER20" s="81">
        <f>EQ20*4</f>
        <v>72328</v>
      </c>
      <c r="ES20" s="156">
        <v>894183.5</v>
      </c>
      <c r="ET20" s="81">
        <v>7617</v>
      </c>
      <c r="EU20" s="81">
        <f>ET20*4</f>
        <v>30468</v>
      </c>
      <c r="EV20" s="157">
        <v>263717.37000000005</v>
      </c>
      <c r="EW20" s="83">
        <v>6814</v>
      </c>
      <c r="EX20" s="81">
        <f>EW20*4</f>
        <v>27256</v>
      </c>
      <c r="EY20" s="157">
        <v>235792.68</v>
      </c>
      <c r="EZ20" s="81">
        <v>5088</v>
      </c>
      <c r="FA20" s="81">
        <f>EZ20*4</f>
        <v>20352</v>
      </c>
      <c r="FB20" s="157">
        <v>183786.56</v>
      </c>
      <c r="FC20" s="83">
        <v>9988</v>
      </c>
      <c r="FD20" s="81">
        <f>FC20*4</f>
        <v>39952</v>
      </c>
      <c r="FE20" s="157">
        <v>429241.4800000001</v>
      </c>
      <c r="FF20" s="83">
        <v>8516</v>
      </c>
      <c r="FG20" s="81">
        <f>FF20*4</f>
        <v>34064</v>
      </c>
      <c r="FH20" s="158">
        <v>336877.93999999994</v>
      </c>
      <c r="FI20" s="155">
        <v>19611</v>
      </c>
      <c r="FJ20" s="81">
        <f>FI20*4</f>
        <v>78444</v>
      </c>
      <c r="FK20" s="156">
        <v>969721</v>
      </c>
      <c r="FL20" s="81">
        <v>7928</v>
      </c>
      <c r="FM20" s="81">
        <f>FL20*4</f>
        <v>31712</v>
      </c>
      <c r="FN20" s="157">
        <v>274406.75</v>
      </c>
      <c r="FO20" s="83">
        <v>7227</v>
      </c>
      <c r="FP20" s="81">
        <f>FO20*4</f>
        <v>28908</v>
      </c>
      <c r="FQ20" s="157">
        <v>250070.9</v>
      </c>
      <c r="FR20" s="81">
        <v>5317</v>
      </c>
      <c r="FS20" s="81">
        <f>FR20*4</f>
        <v>21268</v>
      </c>
      <c r="FT20" s="157">
        <v>192065.41999999998</v>
      </c>
      <c r="FU20" s="83">
        <v>10247</v>
      </c>
      <c r="FV20" s="81">
        <f>FU20*4</f>
        <v>40988</v>
      </c>
      <c r="FW20" s="157">
        <v>440399.33999999997</v>
      </c>
      <c r="FX20" s="83">
        <v>9237</v>
      </c>
      <c r="FY20" s="81">
        <f>FX20*4</f>
        <v>36948</v>
      </c>
      <c r="FZ20" s="158">
        <v>365399.08999999997</v>
      </c>
      <c r="GA20" s="155">
        <v>17751</v>
      </c>
      <c r="GB20" s="81">
        <f>GA20*4</f>
        <v>71004</v>
      </c>
      <c r="GC20" s="156">
        <v>877746.57000000007</v>
      </c>
      <c r="GD20" s="81">
        <v>7698</v>
      </c>
      <c r="GE20" s="81">
        <f>GD20*4</f>
        <v>30792</v>
      </c>
      <c r="GF20" s="157">
        <v>266512.08999999997</v>
      </c>
      <c r="GG20" s="83">
        <v>7261</v>
      </c>
      <c r="GH20" s="81">
        <f>GG20*4</f>
        <v>29044</v>
      </c>
      <c r="GI20" s="157">
        <v>251277.33</v>
      </c>
      <c r="GJ20" s="81">
        <v>5020</v>
      </c>
      <c r="GK20" s="81">
        <f>GJ20*4</f>
        <v>20080</v>
      </c>
      <c r="GL20" s="157">
        <v>181324.72999999998</v>
      </c>
      <c r="GM20" s="83">
        <v>9307</v>
      </c>
      <c r="GN20" s="81">
        <f>GM20*4</f>
        <v>37228</v>
      </c>
      <c r="GO20" s="157">
        <v>400013.11</v>
      </c>
      <c r="GP20" s="83">
        <v>8290</v>
      </c>
      <c r="GQ20" s="81">
        <f>GP20*4</f>
        <v>33160</v>
      </c>
      <c r="GR20" s="158">
        <v>327956.06</v>
      </c>
      <c r="GS20" s="155">
        <v>17327</v>
      </c>
      <c r="GT20" s="81">
        <f>GS20*4</f>
        <v>69308</v>
      </c>
      <c r="GU20" s="156">
        <v>856782.71</v>
      </c>
      <c r="GV20" s="81">
        <v>7440</v>
      </c>
      <c r="GW20" s="81">
        <f>GV20*4</f>
        <v>29760</v>
      </c>
      <c r="GX20" s="157">
        <v>257511.98</v>
      </c>
      <c r="GY20" s="83">
        <v>7191</v>
      </c>
      <c r="GZ20" s="81">
        <f>GY20*4</f>
        <v>28764</v>
      </c>
      <c r="HA20" s="157">
        <v>248812.39</v>
      </c>
      <c r="HB20" s="81">
        <v>4515</v>
      </c>
      <c r="HC20" s="81">
        <f>HB20*4</f>
        <v>18060</v>
      </c>
      <c r="HD20" s="157">
        <v>163096.20000000001</v>
      </c>
      <c r="HE20" s="83">
        <v>9323</v>
      </c>
      <c r="HF20" s="81">
        <f>HE20*4</f>
        <v>37292</v>
      </c>
      <c r="HG20" s="157">
        <v>400660.84</v>
      </c>
      <c r="HH20" s="83">
        <v>7781</v>
      </c>
      <c r="HI20" s="81">
        <f>HH20*4</f>
        <v>31124</v>
      </c>
      <c r="HJ20" s="158">
        <v>307785.69999999995</v>
      </c>
      <c r="HK20" s="159"/>
      <c r="HL20" s="89">
        <f t="shared" si="0"/>
        <v>226332</v>
      </c>
      <c r="HM20" s="89">
        <f t="shared" si="0"/>
        <v>905328</v>
      </c>
      <c r="HN20" s="89">
        <f t="shared" si="0"/>
        <v>11140705.379999999</v>
      </c>
      <c r="HO20" s="89">
        <f t="shared" si="0"/>
        <v>95034</v>
      </c>
      <c r="HP20" s="89">
        <f t="shared" si="0"/>
        <v>380136</v>
      </c>
      <c r="HQ20" s="89">
        <f t="shared" si="0"/>
        <v>3274204.2064</v>
      </c>
      <c r="HR20" s="89">
        <f t="shared" si="0"/>
        <v>88879</v>
      </c>
      <c r="HS20" s="89">
        <f t="shared" si="0"/>
        <v>355516</v>
      </c>
      <c r="HT20" s="89">
        <f t="shared" si="0"/>
        <v>3061054.1768000005</v>
      </c>
      <c r="HU20" s="89">
        <f t="shared" si="0"/>
        <v>60194</v>
      </c>
      <c r="HV20" s="89">
        <f t="shared" si="0"/>
        <v>240776</v>
      </c>
      <c r="HW20" s="89">
        <f t="shared" si="0"/>
        <v>2165058.068</v>
      </c>
      <c r="HX20" s="89">
        <f t="shared" si="0"/>
        <v>119252</v>
      </c>
      <c r="HY20" s="89">
        <f t="shared" si="0"/>
        <v>477008</v>
      </c>
      <c r="HZ20" s="89">
        <f t="shared" si="0"/>
        <v>5101797.9340000004</v>
      </c>
      <c r="IA20" s="89">
        <f t="shared" si="0"/>
        <v>102738</v>
      </c>
      <c r="IB20" s="89">
        <f t="shared" si="1"/>
        <v>410952</v>
      </c>
      <c r="IC20" s="89">
        <f t="shared" si="1"/>
        <v>4047690.3508000001</v>
      </c>
    </row>
    <row r="21" spans="1:239" ht="12.75" customHeight="1" x14ac:dyDescent="0.3">
      <c r="A21" s="91">
        <v>7</v>
      </c>
      <c r="B21" s="162" t="s">
        <v>34</v>
      </c>
      <c r="C21" s="155">
        <v>7995</v>
      </c>
      <c r="D21" s="77">
        <v>39975</v>
      </c>
      <c r="E21" s="156">
        <v>467726.55000000005</v>
      </c>
      <c r="F21" s="81">
        <v>4345</v>
      </c>
      <c r="G21" s="81">
        <v>21725</v>
      </c>
      <c r="H21" s="157">
        <v>177598.16</v>
      </c>
      <c r="I21" s="83">
        <v>4450</v>
      </c>
      <c r="J21" s="81">
        <v>22250</v>
      </c>
      <c r="K21" s="157">
        <v>181890.22</v>
      </c>
      <c r="L21" s="81">
        <v>2196</v>
      </c>
      <c r="M21" s="81">
        <v>10980</v>
      </c>
      <c r="N21" s="157">
        <v>93935.1</v>
      </c>
      <c r="O21" s="83">
        <v>4590</v>
      </c>
      <c r="P21" s="81">
        <v>22950</v>
      </c>
      <c r="Q21" s="157">
        <v>233517.74</v>
      </c>
      <c r="R21" s="83">
        <v>2610</v>
      </c>
      <c r="S21" s="81">
        <v>13050</v>
      </c>
      <c r="T21" s="158">
        <v>122989.28</v>
      </c>
      <c r="U21" s="155">
        <v>7901</v>
      </c>
      <c r="V21" s="77">
        <f>U21*5</f>
        <v>39505</v>
      </c>
      <c r="W21" s="156">
        <v>488442.69499999989</v>
      </c>
      <c r="X21" s="81">
        <v>4532</v>
      </c>
      <c r="Y21" s="81">
        <f>X21*5</f>
        <v>22660</v>
      </c>
      <c r="Z21" s="157">
        <v>195958.58009999996</v>
      </c>
      <c r="AA21" s="83">
        <v>4601</v>
      </c>
      <c r="AB21" s="81">
        <f>AA21*5</f>
        <v>23005</v>
      </c>
      <c r="AC21" s="157">
        <v>198952.63450000001</v>
      </c>
      <c r="AD21" s="81">
        <v>2083</v>
      </c>
      <c r="AE21" s="81">
        <f>AD21*5</f>
        <v>10415</v>
      </c>
      <c r="AF21" s="157">
        <v>94062.915000000008</v>
      </c>
      <c r="AG21" s="83">
        <v>4351</v>
      </c>
      <c r="AH21" s="81">
        <f>AG21*5</f>
        <v>21755</v>
      </c>
      <c r="AI21" s="157">
        <v>233704.80849999998</v>
      </c>
      <c r="AJ21" s="83">
        <v>2661</v>
      </c>
      <c r="AK21" s="81">
        <f>AJ21*5</f>
        <v>13305</v>
      </c>
      <c r="AL21" s="158">
        <v>131617.82399999999</v>
      </c>
      <c r="AM21" s="155">
        <v>8840</v>
      </c>
      <c r="AN21" s="77">
        <f>AM21*5</f>
        <v>44200</v>
      </c>
      <c r="AO21" s="156">
        <v>546516.55499999993</v>
      </c>
      <c r="AP21" s="81">
        <v>4865</v>
      </c>
      <c r="AQ21" s="81">
        <f>AP21*5</f>
        <v>24325</v>
      </c>
      <c r="AR21" s="157">
        <v>210380.57000000004</v>
      </c>
      <c r="AS21" s="83">
        <v>5000</v>
      </c>
      <c r="AT21" s="81">
        <f>AS21*5</f>
        <v>25000</v>
      </c>
      <c r="AU21" s="157">
        <v>216274.78099999999</v>
      </c>
      <c r="AV21" s="81">
        <v>2384</v>
      </c>
      <c r="AW21" s="81">
        <f>AV21*5</f>
        <v>11920</v>
      </c>
      <c r="AX21" s="157">
        <v>107645.1375</v>
      </c>
      <c r="AY21" s="83">
        <v>4789</v>
      </c>
      <c r="AZ21" s="81">
        <f>AY21*5</f>
        <v>23945</v>
      </c>
      <c r="BA21" s="157">
        <v>257265.15950000001</v>
      </c>
      <c r="BB21" s="83">
        <v>3074</v>
      </c>
      <c r="BC21" s="81">
        <f>BB21*5</f>
        <v>15370</v>
      </c>
      <c r="BD21" s="158">
        <v>152087.88400000002</v>
      </c>
      <c r="BE21" s="155">
        <v>8454</v>
      </c>
      <c r="BF21" s="81">
        <f>BE21*5</f>
        <v>42270</v>
      </c>
      <c r="BG21" s="156">
        <v>522552.67999999993</v>
      </c>
      <c r="BH21" s="81">
        <v>4607</v>
      </c>
      <c r="BI21" s="81">
        <f>BH21*5</f>
        <v>23035</v>
      </c>
      <c r="BJ21" s="157">
        <v>199248.41</v>
      </c>
      <c r="BK21" s="83">
        <v>4690</v>
      </c>
      <c r="BL21" s="81">
        <f>BK21*5</f>
        <v>23450</v>
      </c>
      <c r="BM21" s="157">
        <v>202849.12400000001</v>
      </c>
      <c r="BN21" s="81">
        <v>2393</v>
      </c>
      <c r="BO21" s="81">
        <f>BN21*5</f>
        <v>11965</v>
      </c>
      <c r="BP21" s="157">
        <v>108022.3</v>
      </c>
      <c r="BQ21" s="83">
        <v>4702</v>
      </c>
      <c r="BR21" s="81">
        <f>BQ21*5</f>
        <v>23510</v>
      </c>
      <c r="BS21" s="157">
        <v>252572.12800000003</v>
      </c>
      <c r="BT21" s="83">
        <v>3100</v>
      </c>
      <c r="BU21" s="81">
        <f>BT21*5</f>
        <v>15500</v>
      </c>
      <c r="BV21" s="158">
        <v>153311.91200000001</v>
      </c>
      <c r="BW21" s="155">
        <v>8859</v>
      </c>
      <c r="BX21" s="81">
        <f>BW21*5</f>
        <v>44295</v>
      </c>
      <c r="BY21" s="156">
        <v>547486.55000000005</v>
      </c>
      <c r="BZ21" s="81">
        <v>4581</v>
      </c>
      <c r="CA21" s="81">
        <f>BZ21*5</f>
        <v>22905</v>
      </c>
      <c r="CB21" s="157">
        <v>198060.93939999997</v>
      </c>
      <c r="CC21" s="83">
        <v>4529</v>
      </c>
      <c r="CD21" s="81">
        <f>CC21*5</f>
        <v>22645</v>
      </c>
      <c r="CE21" s="157">
        <v>195828.68900000001</v>
      </c>
      <c r="CF21" s="81">
        <v>2554</v>
      </c>
      <c r="CG21" s="81">
        <f>CF21*5</f>
        <v>12770</v>
      </c>
      <c r="CH21" s="157">
        <v>115325.31</v>
      </c>
      <c r="CI21" s="83">
        <v>4761</v>
      </c>
      <c r="CJ21" s="81">
        <f>CI21*5</f>
        <v>23805</v>
      </c>
      <c r="CK21" s="157">
        <v>255685.902</v>
      </c>
      <c r="CL21" s="83">
        <v>3253</v>
      </c>
      <c r="CM21" s="81">
        <f>CL21*5</f>
        <v>16265</v>
      </c>
      <c r="CN21" s="158">
        <v>160844.84000000003</v>
      </c>
      <c r="CO21" s="155">
        <v>8421</v>
      </c>
      <c r="CP21" s="81">
        <f>CO21*5</f>
        <v>42105</v>
      </c>
      <c r="CQ21" s="156">
        <v>520553.93000000005</v>
      </c>
      <c r="CR21" s="81">
        <v>4142</v>
      </c>
      <c r="CS21" s="81">
        <f>CR21*5</f>
        <v>20710</v>
      </c>
      <c r="CT21" s="157">
        <v>179088.889</v>
      </c>
      <c r="CU21" s="83">
        <v>4055</v>
      </c>
      <c r="CV21" s="81">
        <f>CU21*5</f>
        <v>20275</v>
      </c>
      <c r="CW21" s="157">
        <v>175334.81</v>
      </c>
      <c r="CX21" s="81">
        <v>2196</v>
      </c>
      <c r="CY21" s="81">
        <f>CX21*5</f>
        <v>10980</v>
      </c>
      <c r="CZ21" s="157">
        <v>99138.065000000002</v>
      </c>
      <c r="DA21" s="83">
        <v>4707</v>
      </c>
      <c r="DB21" s="81">
        <f>DA21*5</f>
        <v>23535</v>
      </c>
      <c r="DC21" s="157">
        <v>252838.85800000001</v>
      </c>
      <c r="DD21" s="83">
        <v>2984</v>
      </c>
      <c r="DE21" s="81">
        <f>DD21*5</f>
        <v>14920</v>
      </c>
      <c r="DF21" s="158">
        <v>147579.12</v>
      </c>
      <c r="DG21" s="155">
        <v>9128</v>
      </c>
      <c r="DH21" s="81">
        <f>DG21*5</f>
        <v>45640</v>
      </c>
      <c r="DI21" s="156">
        <v>564218.98</v>
      </c>
      <c r="DJ21" s="81">
        <v>4707</v>
      </c>
      <c r="DK21" s="81">
        <f>DJ21*5</f>
        <v>23535</v>
      </c>
      <c r="DL21" s="157">
        <v>203534.86499999999</v>
      </c>
      <c r="DM21" s="83">
        <v>4600</v>
      </c>
      <c r="DN21" s="81">
        <f>DM21*5</f>
        <v>23000</v>
      </c>
      <c r="DO21" s="157">
        <v>198909.546</v>
      </c>
      <c r="DP21" s="81">
        <v>2574</v>
      </c>
      <c r="DQ21" s="81">
        <f>DP21*5</f>
        <v>12870</v>
      </c>
      <c r="DR21" s="157">
        <v>116172.485</v>
      </c>
      <c r="DS21" s="83">
        <v>4976</v>
      </c>
      <c r="DT21" s="81">
        <f>DS21*5</f>
        <v>24880</v>
      </c>
      <c r="DU21" s="157">
        <v>267279.79100000003</v>
      </c>
      <c r="DV21" s="83">
        <v>3294</v>
      </c>
      <c r="DW21" s="81">
        <f>DV21*5</f>
        <v>16470</v>
      </c>
      <c r="DX21" s="158">
        <v>162918.39199999999</v>
      </c>
      <c r="DY21" s="155">
        <v>8662</v>
      </c>
      <c r="DZ21" s="81">
        <f>DY21*5</f>
        <v>43310</v>
      </c>
      <c r="EA21" s="156">
        <v>535456.19999999995</v>
      </c>
      <c r="EB21" s="81">
        <v>4292</v>
      </c>
      <c r="EC21" s="81">
        <f>EB21*5</f>
        <v>21460</v>
      </c>
      <c r="ED21" s="157">
        <v>185560.46000000002</v>
      </c>
      <c r="EE21" s="83">
        <v>4239</v>
      </c>
      <c r="EF21" s="81">
        <f>EE21*5</f>
        <v>21195</v>
      </c>
      <c r="EG21" s="157">
        <v>183276.06</v>
      </c>
      <c r="EH21" s="81">
        <v>2363</v>
      </c>
      <c r="EI21" s="81">
        <f>EH21*5</f>
        <v>11815</v>
      </c>
      <c r="EJ21" s="157">
        <v>106653.48000000001</v>
      </c>
      <c r="EK21" s="83">
        <v>4692</v>
      </c>
      <c r="EL21" s="81">
        <f>EK21*5</f>
        <v>23460</v>
      </c>
      <c r="EM21" s="157">
        <v>251992.2</v>
      </c>
      <c r="EN21" s="83">
        <v>3040</v>
      </c>
      <c r="EO21" s="81">
        <f>EN21*5</f>
        <v>15200</v>
      </c>
      <c r="EP21" s="158">
        <v>150411.99</v>
      </c>
      <c r="EQ21" s="155">
        <v>9157</v>
      </c>
      <c r="ER21" s="81">
        <f>EQ21*5</f>
        <v>45785</v>
      </c>
      <c r="ES21" s="156">
        <v>566063.78</v>
      </c>
      <c r="ET21" s="81">
        <v>4377</v>
      </c>
      <c r="EU21" s="81">
        <f>ET21*5</f>
        <v>21885</v>
      </c>
      <c r="EV21" s="157">
        <v>189274.68</v>
      </c>
      <c r="EW21" s="83">
        <v>4397</v>
      </c>
      <c r="EX21" s="81">
        <f>EW21*5</f>
        <v>21985</v>
      </c>
      <c r="EY21" s="157">
        <v>190120.91999999998</v>
      </c>
      <c r="EZ21" s="81">
        <v>2696</v>
      </c>
      <c r="FA21" s="81">
        <f>EZ21*5</f>
        <v>13480</v>
      </c>
      <c r="FB21" s="157">
        <v>121681.29999999999</v>
      </c>
      <c r="FC21" s="83">
        <v>5067</v>
      </c>
      <c r="FD21" s="81">
        <f>FC21*5</f>
        <v>25335</v>
      </c>
      <c r="FE21" s="157">
        <v>272125.49</v>
      </c>
      <c r="FF21" s="83">
        <v>3089</v>
      </c>
      <c r="FG21" s="81">
        <f>FF21*5</f>
        <v>15445</v>
      </c>
      <c r="FH21" s="158">
        <v>152841.12</v>
      </c>
      <c r="FI21" s="155">
        <v>9593</v>
      </c>
      <c r="FJ21" s="81">
        <f>FI21*5</f>
        <v>47965</v>
      </c>
      <c r="FK21" s="156">
        <v>592935.51</v>
      </c>
      <c r="FL21" s="81">
        <v>4719</v>
      </c>
      <c r="FM21" s="81">
        <f>FL21*5</f>
        <v>23595</v>
      </c>
      <c r="FN21" s="157">
        <v>204055.69</v>
      </c>
      <c r="FO21" s="83">
        <v>4722</v>
      </c>
      <c r="FP21" s="81">
        <f>FO21*5</f>
        <v>23610</v>
      </c>
      <c r="FQ21" s="157">
        <v>204162.59</v>
      </c>
      <c r="FR21" s="81">
        <v>2803</v>
      </c>
      <c r="FS21" s="81">
        <f>FR21*5</f>
        <v>14015</v>
      </c>
      <c r="FT21" s="157">
        <v>126514.34</v>
      </c>
      <c r="FU21" s="83">
        <v>5101</v>
      </c>
      <c r="FV21" s="81">
        <f>FU21*5</f>
        <v>25505</v>
      </c>
      <c r="FW21" s="157">
        <v>273972.90999999997</v>
      </c>
      <c r="FX21" s="83">
        <v>3327</v>
      </c>
      <c r="FY21" s="81">
        <f>FX21*5</f>
        <v>16635</v>
      </c>
      <c r="FZ21" s="158">
        <v>164524.74</v>
      </c>
      <c r="GA21" s="155">
        <v>8435</v>
      </c>
      <c r="GB21" s="81">
        <f>GA21*5</f>
        <v>42175</v>
      </c>
      <c r="GC21" s="156">
        <v>521245.07999999996</v>
      </c>
      <c r="GD21" s="81">
        <v>4552</v>
      </c>
      <c r="GE21" s="81">
        <f>GD21*5</f>
        <v>22760</v>
      </c>
      <c r="GF21" s="157">
        <v>196817.34000000003</v>
      </c>
      <c r="GG21" s="83">
        <v>4559</v>
      </c>
      <c r="GH21" s="81">
        <f>GG21*5</f>
        <v>22795</v>
      </c>
      <c r="GI21" s="157">
        <v>197120.41</v>
      </c>
      <c r="GJ21" s="81">
        <v>2386</v>
      </c>
      <c r="GK21" s="81">
        <f>GJ21*5</f>
        <v>11930</v>
      </c>
      <c r="GL21" s="157">
        <v>107706.6</v>
      </c>
      <c r="GM21" s="83">
        <v>4577</v>
      </c>
      <c r="GN21" s="81">
        <f>GM21*5</f>
        <v>22885</v>
      </c>
      <c r="GO21" s="157">
        <v>245815.36</v>
      </c>
      <c r="GP21" s="83">
        <v>2930</v>
      </c>
      <c r="GQ21" s="81">
        <f>GP21*5</f>
        <v>14650</v>
      </c>
      <c r="GR21" s="158">
        <v>144859.97999999998</v>
      </c>
      <c r="GS21" s="155">
        <v>8433</v>
      </c>
      <c r="GT21" s="81">
        <f>GS21*5</f>
        <v>42165</v>
      </c>
      <c r="GU21" s="156">
        <v>521107.12</v>
      </c>
      <c r="GV21" s="81">
        <v>4195</v>
      </c>
      <c r="GW21" s="81">
        <f>GV21*5</f>
        <v>20975</v>
      </c>
      <c r="GX21" s="157">
        <v>181356.55</v>
      </c>
      <c r="GY21" s="83">
        <v>4162</v>
      </c>
      <c r="GZ21" s="81">
        <f>GY21*5</f>
        <v>20810</v>
      </c>
      <c r="HA21" s="157">
        <v>179947.46</v>
      </c>
      <c r="HB21" s="81">
        <v>2054</v>
      </c>
      <c r="HC21" s="81">
        <f>HB21*5</f>
        <v>10270</v>
      </c>
      <c r="HD21" s="157">
        <v>92720.88</v>
      </c>
      <c r="HE21" s="83">
        <v>4761</v>
      </c>
      <c r="HF21" s="81">
        <f>HE21*5</f>
        <v>23805</v>
      </c>
      <c r="HG21" s="157">
        <v>255673.77000000002</v>
      </c>
      <c r="HH21" s="83">
        <v>2812</v>
      </c>
      <c r="HI21" s="81">
        <f>HH21*5</f>
        <v>14060</v>
      </c>
      <c r="HJ21" s="158">
        <v>139007.18</v>
      </c>
      <c r="HK21" s="159"/>
      <c r="HL21" s="89">
        <f t="shared" si="0"/>
        <v>103878</v>
      </c>
      <c r="HM21" s="89">
        <f t="shared" si="0"/>
        <v>519390</v>
      </c>
      <c r="HN21" s="89">
        <f t="shared" si="0"/>
        <v>6394305.6299999999</v>
      </c>
      <c r="HO21" s="89">
        <f t="shared" si="0"/>
        <v>53914</v>
      </c>
      <c r="HP21" s="89">
        <f t="shared" si="0"/>
        <v>269570</v>
      </c>
      <c r="HQ21" s="89">
        <f t="shared" si="0"/>
        <v>2320935.1334999995</v>
      </c>
      <c r="HR21" s="89">
        <f t="shared" si="0"/>
        <v>54004</v>
      </c>
      <c r="HS21" s="89">
        <f t="shared" si="0"/>
        <v>270020</v>
      </c>
      <c r="HT21" s="89">
        <f t="shared" si="0"/>
        <v>2324667.2445</v>
      </c>
      <c r="HU21" s="89">
        <f t="shared" si="0"/>
        <v>28682</v>
      </c>
      <c r="HV21" s="89">
        <f t="shared" si="0"/>
        <v>143410</v>
      </c>
      <c r="HW21" s="89">
        <f t="shared" si="0"/>
        <v>1289577.9125000001</v>
      </c>
      <c r="HX21" s="89">
        <f t="shared" si="0"/>
        <v>57074</v>
      </c>
      <c r="HY21" s="89">
        <f t="shared" si="0"/>
        <v>285370</v>
      </c>
      <c r="HZ21" s="89">
        <f t="shared" si="0"/>
        <v>3052444.1169999996</v>
      </c>
      <c r="IA21" s="89">
        <f t="shared" si="0"/>
        <v>36174</v>
      </c>
      <c r="IB21" s="89">
        <f t="shared" si="1"/>
        <v>180870</v>
      </c>
      <c r="IC21" s="89">
        <f t="shared" si="1"/>
        <v>1782994.2620000001</v>
      </c>
    </row>
    <row r="22" spans="1:239" ht="13" x14ac:dyDescent="0.3">
      <c r="A22" s="91">
        <v>8</v>
      </c>
      <c r="B22" s="162" t="s">
        <v>34</v>
      </c>
      <c r="C22" s="155">
        <v>19158</v>
      </c>
      <c r="D22" s="77">
        <v>114948</v>
      </c>
      <c r="E22" s="156">
        <v>1344099.9999999998</v>
      </c>
      <c r="F22" s="81">
        <v>10667</v>
      </c>
      <c r="G22" s="81">
        <v>64002</v>
      </c>
      <c r="H22" s="157">
        <v>523145.72</v>
      </c>
      <c r="I22" s="83">
        <v>10719</v>
      </c>
      <c r="J22" s="81">
        <v>64314</v>
      </c>
      <c r="K22" s="157">
        <v>525704.04</v>
      </c>
      <c r="L22" s="81">
        <v>4641</v>
      </c>
      <c r="M22" s="81">
        <v>27846</v>
      </c>
      <c r="N22" s="157">
        <v>238176.86</v>
      </c>
      <c r="O22" s="83">
        <v>10822</v>
      </c>
      <c r="P22" s="81">
        <v>64932</v>
      </c>
      <c r="Q22" s="157">
        <v>662559.90999999992</v>
      </c>
      <c r="R22" s="83">
        <v>6526</v>
      </c>
      <c r="S22" s="81">
        <v>39156</v>
      </c>
      <c r="T22" s="158">
        <v>369780.5</v>
      </c>
      <c r="U22" s="155">
        <v>17726</v>
      </c>
      <c r="V22" s="77">
        <f>U22*6</f>
        <v>106356</v>
      </c>
      <c r="W22" s="156">
        <v>1314191.736</v>
      </c>
      <c r="X22" s="81">
        <v>10120</v>
      </c>
      <c r="Y22" s="81">
        <f>X22*6</f>
        <v>60720</v>
      </c>
      <c r="Z22" s="157">
        <v>525195.41619999998</v>
      </c>
      <c r="AA22" s="83">
        <v>10276</v>
      </c>
      <c r="AB22" s="81">
        <f>AA22*6</f>
        <v>61656</v>
      </c>
      <c r="AC22" s="157">
        <v>533259.63599999994</v>
      </c>
      <c r="AD22" s="81">
        <v>4248</v>
      </c>
      <c r="AE22" s="81">
        <f>AD22*6</f>
        <v>25488</v>
      </c>
      <c r="AF22" s="157">
        <v>230118.861</v>
      </c>
      <c r="AG22" s="83">
        <v>9869</v>
      </c>
      <c r="AH22" s="81">
        <f>AG22*6</f>
        <v>59214</v>
      </c>
      <c r="AI22" s="157">
        <v>636104.30080000008</v>
      </c>
      <c r="AJ22" s="83">
        <v>6127</v>
      </c>
      <c r="AK22" s="81">
        <f>AJ22*6</f>
        <v>36762</v>
      </c>
      <c r="AL22" s="158">
        <v>363384.52800000005</v>
      </c>
      <c r="AM22" s="155">
        <v>18994</v>
      </c>
      <c r="AN22" s="77">
        <f>AM22*6</f>
        <v>113964</v>
      </c>
      <c r="AO22" s="156">
        <v>1408291.794</v>
      </c>
      <c r="AP22" s="81">
        <v>10912</v>
      </c>
      <c r="AQ22" s="81">
        <f>AP22*6</f>
        <v>65472</v>
      </c>
      <c r="AR22" s="157">
        <v>566260.09440000006</v>
      </c>
      <c r="AS22" s="83">
        <v>11011</v>
      </c>
      <c r="AT22" s="81">
        <f>AS22*6</f>
        <v>66066</v>
      </c>
      <c r="AU22" s="157">
        <v>571392.22140000004</v>
      </c>
      <c r="AV22" s="81">
        <v>4659</v>
      </c>
      <c r="AW22" s="81">
        <f>AV22*6</f>
        <v>27954</v>
      </c>
      <c r="AX22" s="157">
        <v>252395.54399999999</v>
      </c>
      <c r="AY22" s="83">
        <v>10785</v>
      </c>
      <c r="AZ22" s="81">
        <f>AY22*6</f>
        <v>64710</v>
      </c>
      <c r="BA22" s="157">
        <v>695153.28700000001</v>
      </c>
      <c r="BB22" s="83">
        <v>6396</v>
      </c>
      <c r="BC22" s="81">
        <f>BB22*6</f>
        <v>38376</v>
      </c>
      <c r="BD22" s="158">
        <v>379331.16000000003</v>
      </c>
      <c r="BE22" s="155">
        <v>18632</v>
      </c>
      <c r="BF22" s="81">
        <f>BE22*6</f>
        <v>111792</v>
      </c>
      <c r="BG22" s="156">
        <v>1381267.5759999999</v>
      </c>
      <c r="BH22" s="81">
        <v>10439</v>
      </c>
      <c r="BI22" s="81">
        <f>BH22*6</f>
        <v>62634</v>
      </c>
      <c r="BJ22" s="157">
        <v>541609.83239999996</v>
      </c>
      <c r="BK22" s="83">
        <v>10492</v>
      </c>
      <c r="BL22" s="81">
        <f>BK22*6</f>
        <v>62952</v>
      </c>
      <c r="BM22" s="157">
        <v>544348.24080000003</v>
      </c>
      <c r="BN22" s="81">
        <v>4665</v>
      </c>
      <c r="BO22" s="81">
        <f>BN22*6</f>
        <v>27990</v>
      </c>
      <c r="BP22" s="157">
        <v>252692.4</v>
      </c>
      <c r="BQ22" s="83">
        <v>10525</v>
      </c>
      <c r="BR22" s="81">
        <f>BQ22*6</f>
        <v>63150</v>
      </c>
      <c r="BS22" s="157">
        <v>678272.19440000004</v>
      </c>
      <c r="BT22" s="83">
        <v>6149</v>
      </c>
      <c r="BU22" s="81">
        <f>BT22*6</f>
        <v>36894</v>
      </c>
      <c r="BV22" s="158">
        <v>364661.23199999996</v>
      </c>
      <c r="BW22" s="155">
        <v>19372</v>
      </c>
      <c r="BX22" s="81">
        <f>BW22*6</f>
        <v>116232</v>
      </c>
      <c r="BY22" s="156">
        <v>1436035.6920000003</v>
      </c>
      <c r="BZ22" s="81">
        <v>10675</v>
      </c>
      <c r="CA22" s="81">
        <f>BZ22*6</f>
        <v>64050</v>
      </c>
      <c r="CB22" s="157">
        <v>553819.48439999996</v>
      </c>
      <c r="CC22" s="83">
        <v>10675</v>
      </c>
      <c r="CD22" s="81">
        <f>CC22*6</f>
        <v>64050</v>
      </c>
      <c r="CE22" s="157">
        <v>553799.93760000006</v>
      </c>
      <c r="CF22" s="81">
        <v>4540</v>
      </c>
      <c r="CG22" s="81">
        <f>CF22*6</f>
        <v>27240</v>
      </c>
      <c r="CH22" s="157">
        <v>245918.63399999999</v>
      </c>
      <c r="CI22" s="83">
        <v>10853</v>
      </c>
      <c r="CJ22" s="81">
        <f>CI22*6</f>
        <v>65118</v>
      </c>
      <c r="CK22" s="157">
        <v>699366.89880000008</v>
      </c>
      <c r="CL22" s="83">
        <v>6601</v>
      </c>
      <c r="CM22" s="81">
        <f>CL22*6</f>
        <v>39606</v>
      </c>
      <c r="CN22" s="158">
        <v>391485.99359999999</v>
      </c>
      <c r="CO22" s="155">
        <v>18944</v>
      </c>
      <c r="CP22" s="81">
        <f>CO22*6</f>
        <v>113664</v>
      </c>
      <c r="CQ22" s="156">
        <v>1404405.6</v>
      </c>
      <c r="CR22" s="81">
        <v>9875</v>
      </c>
      <c r="CS22" s="81">
        <f>CR22*6</f>
        <v>59250</v>
      </c>
      <c r="CT22" s="157">
        <v>512369.89439999999</v>
      </c>
      <c r="CU22" s="83">
        <v>9835</v>
      </c>
      <c r="CV22" s="81">
        <f>CU22*6</f>
        <v>59010</v>
      </c>
      <c r="CW22" s="157">
        <v>510296.40480000002</v>
      </c>
      <c r="CX22" s="81">
        <v>4286</v>
      </c>
      <c r="CY22" s="81">
        <f>CX22*6</f>
        <v>25716</v>
      </c>
      <c r="CZ22" s="157">
        <v>232166.92800000001</v>
      </c>
      <c r="DA22" s="83">
        <v>10311</v>
      </c>
      <c r="DB22" s="81">
        <f>DA22*6</f>
        <v>61866</v>
      </c>
      <c r="DC22" s="157">
        <v>664483.12079999992</v>
      </c>
      <c r="DD22" s="83">
        <v>6742</v>
      </c>
      <c r="DE22" s="81">
        <f>DD22*6</f>
        <v>40452</v>
      </c>
      <c r="DF22" s="158">
        <v>399899.01120000001</v>
      </c>
      <c r="DG22" s="155">
        <v>21723</v>
      </c>
      <c r="DH22" s="81">
        <f>DG22*6</f>
        <v>130338</v>
      </c>
      <c r="DI22" s="156">
        <v>1610358.2039999999</v>
      </c>
      <c r="DJ22" s="81">
        <v>11261</v>
      </c>
      <c r="DK22" s="81">
        <f>DJ22*6</f>
        <v>67566</v>
      </c>
      <c r="DL22" s="157">
        <v>584270.12280000001</v>
      </c>
      <c r="DM22" s="83">
        <v>11301</v>
      </c>
      <c r="DN22" s="81">
        <f>DM22*6</f>
        <v>67806</v>
      </c>
      <c r="DO22" s="157">
        <v>586365.23399999994</v>
      </c>
      <c r="DP22" s="81">
        <v>4883</v>
      </c>
      <c r="DQ22" s="81">
        <f>DP22*6</f>
        <v>29298</v>
      </c>
      <c r="DR22" s="157">
        <v>264483.87599999999</v>
      </c>
      <c r="DS22" s="83">
        <v>12052</v>
      </c>
      <c r="DT22" s="81">
        <f>DS22*6</f>
        <v>72312</v>
      </c>
      <c r="DU22" s="157">
        <v>776644.66079999995</v>
      </c>
      <c r="DV22" s="83">
        <v>7629</v>
      </c>
      <c r="DW22" s="81">
        <f>DV22*6</f>
        <v>45774</v>
      </c>
      <c r="DX22" s="158">
        <v>452541.64799999999</v>
      </c>
      <c r="DY22" s="155">
        <v>21488</v>
      </c>
      <c r="DZ22" s="81">
        <f>DY22*6</f>
        <v>128928</v>
      </c>
      <c r="EA22" s="156">
        <v>1592458.9</v>
      </c>
      <c r="EB22" s="81">
        <v>11597</v>
      </c>
      <c r="EC22" s="81">
        <f>EB22*6</f>
        <v>69582</v>
      </c>
      <c r="ED22" s="157">
        <v>601612.55000000005</v>
      </c>
      <c r="EE22" s="83">
        <v>11377</v>
      </c>
      <c r="EF22" s="81">
        <f>EE22*6</f>
        <v>68262</v>
      </c>
      <c r="EG22" s="157">
        <v>590192.80000000005</v>
      </c>
      <c r="EH22" s="81">
        <v>4743</v>
      </c>
      <c r="EI22" s="81">
        <f>EH22*6</f>
        <v>28458</v>
      </c>
      <c r="EJ22" s="157">
        <v>256887.85</v>
      </c>
      <c r="EK22" s="83">
        <v>12343</v>
      </c>
      <c r="EL22" s="81">
        <f>EK22*6</f>
        <v>74058</v>
      </c>
      <c r="EM22" s="157">
        <v>795087.73</v>
      </c>
      <c r="EN22" s="83">
        <v>7259</v>
      </c>
      <c r="EO22" s="81">
        <f>EN22*6</f>
        <v>43554</v>
      </c>
      <c r="EP22" s="158">
        <v>430467.68</v>
      </c>
      <c r="EQ22" s="155">
        <v>22011</v>
      </c>
      <c r="ER22" s="81">
        <f>EQ22*6</f>
        <v>132066</v>
      </c>
      <c r="ES22" s="156">
        <v>1631577.6399999997</v>
      </c>
      <c r="ET22" s="81">
        <v>11006</v>
      </c>
      <c r="EU22" s="81">
        <f>ET22*6</f>
        <v>66036</v>
      </c>
      <c r="EV22" s="157">
        <v>571052.14999999991</v>
      </c>
      <c r="EW22" s="83">
        <v>10872</v>
      </c>
      <c r="EX22" s="81">
        <f>EW22*6</f>
        <v>65232</v>
      </c>
      <c r="EY22" s="157">
        <v>564089.68999999994</v>
      </c>
      <c r="EZ22" s="81">
        <v>5041</v>
      </c>
      <c r="FA22" s="81">
        <f>EZ22*6</f>
        <v>30246</v>
      </c>
      <c r="FB22" s="157">
        <v>273045.71999999997</v>
      </c>
      <c r="FC22" s="83">
        <v>12031</v>
      </c>
      <c r="FD22" s="81">
        <f>FC22*6</f>
        <v>72186</v>
      </c>
      <c r="FE22" s="157">
        <v>775225.17999999993</v>
      </c>
      <c r="FF22" s="83">
        <v>7569</v>
      </c>
      <c r="FG22" s="81">
        <f>FF22*6</f>
        <v>45414</v>
      </c>
      <c r="FH22" s="158">
        <v>448848.36</v>
      </c>
      <c r="FI22" s="155">
        <v>22691</v>
      </c>
      <c r="FJ22" s="81">
        <f>FI22*6</f>
        <v>136146</v>
      </c>
      <c r="FK22" s="156">
        <v>1682076.0899999999</v>
      </c>
      <c r="FL22" s="81">
        <v>11689</v>
      </c>
      <c r="FM22" s="81">
        <f>FL22*6</f>
        <v>70134</v>
      </c>
      <c r="FN22" s="157">
        <v>606476.47</v>
      </c>
      <c r="FO22" s="83">
        <v>11811</v>
      </c>
      <c r="FP22" s="81">
        <f>FO22*6</f>
        <v>70866</v>
      </c>
      <c r="FQ22" s="157">
        <v>612786.46</v>
      </c>
      <c r="FR22" s="81">
        <v>5178</v>
      </c>
      <c r="FS22" s="81">
        <f>FR22*6</f>
        <v>31068</v>
      </c>
      <c r="FT22" s="157">
        <v>280470.13</v>
      </c>
      <c r="FU22" s="83">
        <v>12516</v>
      </c>
      <c r="FV22" s="81">
        <f>FU22*6</f>
        <v>75096</v>
      </c>
      <c r="FW22" s="157">
        <v>806465.28</v>
      </c>
      <c r="FX22" s="83">
        <v>8087</v>
      </c>
      <c r="FY22" s="81">
        <f>FX22*6</f>
        <v>48522</v>
      </c>
      <c r="FZ22" s="158">
        <v>479665.48</v>
      </c>
      <c r="GA22" s="155">
        <v>20358</v>
      </c>
      <c r="GB22" s="81">
        <f>GA22*6</f>
        <v>122148</v>
      </c>
      <c r="GC22" s="156">
        <v>1509024.04</v>
      </c>
      <c r="GD22" s="81">
        <v>11190</v>
      </c>
      <c r="GE22" s="81">
        <f>GD22*6</f>
        <v>67140</v>
      </c>
      <c r="GF22" s="157">
        <v>580573.76</v>
      </c>
      <c r="GG22" s="83">
        <v>11152</v>
      </c>
      <c r="GH22" s="81">
        <f>GG22*6</f>
        <v>66912</v>
      </c>
      <c r="GI22" s="157">
        <v>578598.01</v>
      </c>
      <c r="GJ22" s="81">
        <v>4551</v>
      </c>
      <c r="GK22" s="81">
        <f>GJ22*6</f>
        <v>27306</v>
      </c>
      <c r="GL22" s="157">
        <v>246514.85</v>
      </c>
      <c r="GM22" s="83">
        <v>11445</v>
      </c>
      <c r="GN22" s="81">
        <f>GM22*6</f>
        <v>68670</v>
      </c>
      <c r="GO22" s="157">
        <v>737417.77</v>
      </c>
      <c r="GP22" s="83">
        <v>7054</v>
      </c>
      <c r="GQ22" s="81">
        <f>GP22*6</f>
        <v>42324</v>
      </c>
      <c r="GR22" s="158">
        <v>418360.2</v>
      </c>
      <c r="GS22" s="155">
        <v>19324</v>
      </c>
      <c r="GT22" s="81">
        <f>GS22*6</f>
        <v>115944</v>
      </c>
      <c r="GU22" s="156">
        <v>1432389.06</v>
      </c>
      <c r="GV22" s="81">
        <v>9864</v>
      </c>
      <c r="GW22" s="81">
        <f>GV22*6</f>
        <v>59184</v>
      </c>
      <c r="GX22" s="157">
        <v>511793.43</v>
      </c>
      <c r="GY22" s="83">
        <v>10038</v>
      </c>
      <c r="GZ22" s="81">
        <f>GY22*6</f>
        <v>60228</v>
      </c>
      <c r="HA22" s="157">
        <v>520793.86</v>
      </c>
      <c r="HB22" s="81">
        <v>4095</v>
      </c>
      <c r="HC22" s="81">
        <f>HB22*6</f>
        <v>24570</v>
      </c>
      <c r="HD22" s="157">
        <v>221792.04</v>
      </c>
      <c r="HE22" s="83">
        <v>10701</v>
      </c>
      <c r="HF22" s="81">
        <f>HE22*6</f>
        <v>64206</v>
      </c>
      <c r="HG22" s="157">
        <v>689551.94</v>
      </c>
      <c r="HH22" s="83">
        <v>6736</v>
      </c>
      <c r="HI22" s="81">
        <f>HH22*6</f>
        <v>40416</v>
      </c>
      <c r="HJ22" s="158">
        <v>399463.12</v>
      </c>
      <c r="HK22" s="159"/>
      <c r="HL22" s="89">
        <f t="shared" si="0"/>
        <v>240421</v>
      </c>
      <c r="HM22" s="89">
        <f t="shared" si="0"/>
        <v>1442526</v>
      </c>
      <c r="HN22" s="89">
        <f t="shared" si="0"/>
        <v>17746176.331999995</v>
      </c>
      <c r="HO22" s="89">
        <f t="shared" si="0"/>
        <v>129295</v>
      </c>
      <c r="HP22" s="89">
        <f t="shared" si="0"/>
        <v>775770</v>
      </c>
      <c r="HQ22" s="89">
        <f t="shared" si="0"/>
        <v>6678178.9245999986</v>
      </c>
      <c r="HR22" s="89">
        <f t="shared" si="0"/>
        <v>129559</v>
      </c>
      <c r="HS22" s="89">
        <f t="shared" si="0"/>
        <v>777354</v>
      </c>
      <c r="HT22" s="89">
        <f t="shared" si="0"/>
        <v>6691626.534599999</v>
      </c>
      <c r="HU22" s="89">
        <f t="shared" si="0"/>
        <v>55530</v>
      </c>
      <c r="HV22" s="89">
        <f t="shared" si="0"/>
        <v>333180</v>
      </c>
      <c r="HW22" s="89">
        <f t="shared" si="0"/>
        <v>2994663.6930000004</v>
      </c>
      <c r="HX22" s="89">
        <f t="shared" si="0"/>
        <v>134253</v>
      </c>
      <c r="HY22" s="89">
        <f t="shared" si="0"/>
        <v>805518</v>
      </c>
      <c r="HZ22" s="89">
        <f t="shared" si="0"/>
        <v>8616332.2725999989</v>
      </c>
      <c r="IA22" s="89">
        <f t="shared" si="0"/>
        <v>82875</v>
      </c>
      <c r="IB22" s="89">
        <f t="shared" si="1"/>
        <v>497250</v>
      </c>
      <c r="IC22" s="89">
        <f t="shared" si="1"/>
        <v>4897888.9128</v>
      </c>
    </row>
    <row r="23" spans="1:239" ht="13" x14ac:dyDescent="0.3">
      <c r="A23" s="91">
        <v>9</v>
      </c>
      <c r="B23" s="161" t="s">
        <v>35</v>
      </c>
      <c r="C23" s="155">
        <v>12805</v>
      </c>
      <c r="D23" s="77">
        <v>6402.5</v>
      </c>
      <c r="E23" s="156">
        <v>76467.76999999999</v>
      </c>
      <c r="F23" s="81">
        <v>2357</v>
      </c>
      <c r="G23" s="81">
        <v>1178.5</v>
      </c>
      <c r="H23" s="157">
        <v>9764.93</v>
      </c>
      <c r="I23" s="83">
        <v>1129</v>
      </c>
      <c r="J23" s="81">
        <v>564.5</v>
      </c>
      <c r="K23" s="157">
        <v>4678.16</v>
      </c>
      <c r="L23" s="81">
        <v>12650</v>
      </c>
      <c r="M23" s="81">
        <v>6325</v>
      </c>
      <c r="N23" s="157">
        <v>54821.11</v>
      </c>
      <c r="O23" s="83">
        <v>3544</v>
      </c>
      <c r="P23" s="81">
        <v>1772</v>
      </c>
      <c r="Q23" s="157">
        <v>18440.259999999995</v>
      </c>
      <c r="R23" s="83">
        <v>4973</v>
      </c>
      <c r="S23" s="81">
        <v>2486.5</v>
      </c>
      <c r="T23" s="158">
        <v>23950.94</v>
      </c>
      <c r="U23" s="155">
        <v>13039</v>
      </c>
      <c r="V23" s="77">
        <f>U23*0.5</f>
        <v>6519.5</v>
      </c>
      <c r="W23" s="156">
        <v>81629.645499999999</v>
      </c>
      <c r="X23" s="81">
        <v>2251</v>
      </c>
      <c r="Y23" s="81">
        <f>X23*0.5</f>
        <v>1125.5</v>
      </c>
      <c r="Z23" s="157">
        <v>9974.2030000000013</v>
      </c>
      <c r="AA23" s="83">
        <v>1100</v>
      </c>
      <c r="AB23" s="81">
        <f>AA23*0.5</f>
        <v>550</v>
      </c>
      <c r="AC23" s="157">
        <v>4873.8011999999999</v>
      </c>
      <c r="AD23" s="81">
        <v>11584</v>
      </c>
      <c r="AE23" s="81">
        <f>AD23*0.5</f>
        <v>5792</v>
      </c>
      <c r="AF23" s="157">
        <v>53547.479999999996</v>
      </c>
      <c r="AG23" s="83">
        <v>3353</v>
      </c>
      <c r="AH23" s="81">
        <f>AG23*0.5</f>
        <v>1676.5</v>
      </c>
      <c r="AI23" s="157">
        <v>18415.286399999997</v>
      </c>
      <c r="AJ23" s="83">
        <v>5997</v>
      </c>
      <c r="AK23" s="81">
        <f>AJ23*0.5</f>
        <v>2998.5</v>
      </c>
      <c r="AL23" s="158">
        <v>30038.657999999996</v>
      </c>
      <c r="AM23" s="155">
        <v>14585</v>
      </c>
      <c r="AN23" s="77">
        <f>AM23*0.5</f>
        <v>7292.5</v>
      </c>
      <c r="AO23" s="156">
        <v>91314.5285</v>
      </c>
      <c r="AP23" s="81">
        <v>2425</v>
      </c>
      <c r="AQ23" s="81">
        <f>AP23*0.5</f>
        <v>1212.5</v>
      </c>
      <c r="AR23" s="157">
        <v>10748.562399999999</v>
      </c>
      <c r="AS23" s="83">
        <v>1227</v>
      </c>
      <c r="AT23" s="81">
        <f>AS23*0.5</f>
        <v>613.5</v>
      </c>
      <c r="AU23" s="157">
        <v>5438.4281999999994</v>
      </c>
      <c r="AV23" s="81">
        <v>12742</v>
      </c>
      <c r="AW23" s="81">
        <f>AV23*0.5</f>
        <v>6371</v>
      </c>
      <c r="AX23" s="157">
        <v>58903.415999999997</v>
      </c>
      <c r="AY23" s="83">
        <v>4181</v>
      </c>
      <c r="AZ23" s="81">
        <f>AY23*0.5</f>
        <v>2090.5</v>
      </c>
      <c r="BA23" s="157">
        <v>22966.166399999995</v>
      </c>
      <c r="BB23" s="83">
        <v>5512</v>
      </c>
      <c r="BC23" s="81">
        <f>BB23*0.5</f>
        <v>2756</v>
      </c>
      <c r="BD23" s="158">
        <v>27611.318799999994</v>
      </c>
      <c r="BE23" s="155">
        <v>12989</v>
      </c>
      <c r="BF23" s="81">
        <f>BE23*0.5</f>
        <v>6494.5</v>
      </c>
      <c r="BG23" s="156">
        <v>81240.47099999999</v>
      </c>
      <c r="BH23" s="81">
        <v>1927</v>
      </c>
      <c r="BI23" s="81">
        <f>BH23*0.5</f>
        <v>963.5</v>
      </c>
      <c r="BJ23" s="157">
        <v>8531.7304000000004</v>
      </c>
      <c r="BK23" s="83">
        <v>1126</v>
      </c>
      <c r="BL23" s="81">
        <f>BK23*0.5</f>
        <v>563</v>
      </c>
      <c r="BM23" s="157">
        <v>4985.3971999999994</v>
      </c>
      <c r="BN23" s="81">
        <v>11918</v>
      </c>
      <c r="BO23" s="81">
        <f>BN23*0.5</f>
        <v>5959</v>
      </c>
      <c r="BP23" s="157">
        <v>55036.752</v>
      </c>
      <c r="BQ23" s="83">
        <v>3310</v>
      </c>
      <c r="BR23" s="81">
        <f>BQ23*0.5</f>
        <v>1655</v>
      </c>
      <c r="BS23" s="157">
        <v>18157.851600000002</v>
      </c>
      <c r="BT23" s="83">
        <v>4803</v>
      </c>
      <c r="BU23" s="81">
        <f>BT23*0.5</f>
        <v>2401.5</v>
      </c>
      <c r="BV23" s="158">
        <v>24034.628799999999</v>
      </c>
      <c r="BW23" s="155">
        <v>12418</v>
      </c>
      <c r="BX23" s="81">
        <f>BW23*0.5</f>
        <v>6209</v>
      </c>
      <c r="BY23" s="156">
        <v>77667.290999999997</v>
      </c>
      <c r="BZ23" s="81">
        <v>1675</v>
      </c>
      <c r="CA23" s="81">
        <f>BZ23*0.5</f>
        <v>837.5</v>
      </c>
      <c r="CB23" s="157">
        <v>7416.2304000000004</v>
      </c>
      <c r="CC23" s="83">
        <v>890</v>
      </c>
      <c r="CD23" s="81">
        <f>CC23*0.5</f>
        <v>445</v>
      </c>
      <c r="CE23" s="157">
        <v>3941.7491999999997</v>
      </c>
      <c r="CF23" s="81">
        <v>10958</v>
      </c>
      <c r="CG23" s="81">
        <f>CF23*0.5</f>
        <v>5479</v>
      </c>
      <c r="CH23" s="157">
        <v>50604.403200000001</v>
      </c>
      <c r="CI23" s="83">
        <v>3213</v>
      </c>
      <c r="CJ23" s="81">
        <f>CI23*0.5</f>
        <v>1606.5</v>
      </c>
      <c r="CK23" s="157">
        <v>17628.127800000002</v>
      </c>
      <c r="CL23" s="83">
        <v>4388</v>
      </c>
      <c r="CM23" s="81">
        <f>CL23*0.5</f>
        <v>2194</v>
      </c>
      <c r="CN23" s="158">
        <v>21958.237600000004</v>
      </c>
      <c r="CO23" s="155">
        <v>7801</v>
      </c>
      <c r="CP23" s="81">
        <f>CO23*0.5</f>
        <v>3900.5</v>
      </c>
      <c r="CQ23" s="156">
        <v>48787.31</v>
      </c>
      <c r="CR23" s="81">
        <v>928</v>
      </c>
      <c r="CS23" s="81">
        <f>CR23*0.5</f>
        <v>464</v>
      </c>
      <c r="CT23" s="157">
        <v>4108.6832000000004</v>
      </c>
      <c r="CU23" s="83">
        <v>511</v>
      </c>
      <c r="CV23" s="81">
        <f>CU23*0.5</f>
        <v>255.5</v>
      </c>
      <c r="CW23" s="157">
        <v>2261.8015999999998</v>
      </c>
      <c r="CX23" s="81">
        <v>7712</v>
      </c>
      <c r="CY23" s="81">
        <f>CX23*0.5</f>
        <v>3856</v>
      </c>
      <c r="CZ23" s="157">
        <v>35613.484799999998</v>
      </c>
      <c r="DA23" s="83">
        <v>1714</v>
      </c>
      <c r="DB23" s="81">
        <f>DA23*0.5</f>
        <v>857</v>
      </c>
      <c r="DC23" s="157">
        <v>9405.4788000000008</v>
      </c>
      <c r="DD23" s="83">
        <v>2338</v>
      </c>
      <c r="DE23" s="81">
        <f>DD23*0.5</f>
        <v>1169</v>
      </c>
      <c r="DF23" s="158">
        <v>11698.772800000001</v>
      </c>
      <c r="DG23" s="155">
        <v>10227</v>
      </c>
      <c r="DH23" s="81">
        <f>DG23*0.5</f>
        <v>5113.5</v>
      </c>
      <c r="DI23" s="156">
        <v>63960.051999999996</v>
      </c>
      <c r="DJ23" s="81">
        <v>1571</v>
      </c>
      <c r="DK23" s="81">
        <f>DJ23*0.5</f>
        <v>785.5</v>
      </c>
      <c r="DL23" s="157">
        <v>6954.7860000000001</v>
      </c>
      <c r="DM23" s="83">
        <v>939</v>
      </c>
      <c r="DN23" s="81">
        <f>DM23*0.5</f>
        <v>469.5</v>
      </c>
      <c r="DO23" s="157">
        <v>4157.1855999999998</v>
      </c>
      <c r="DP23" s="81">
        <v>9395</v>
      </c>
      <c r="DQ23" s="81">
        <f>DP23*0.5</f>
        <v>4697.5</v>
      </c>
      <c r="DR23" s="157">
        <v>43385.270400000001</v>
      </c>
      <c r="DS23" s="83">
        <v>2947</v>
      </c>
      <c r="DT23" s="81">
        <f>DS23*0.5</f>
        <v>1473.5</v>
      </c>
      <c r="DU23" s="157">
        <v>16166.077799999999</v>
      </c>
      <c r="DV23" s="83">
        <v>3969</v>
      </c>
      <c r="DW23" s="81">
        <f>DV23*0.5</f>
        <v>1984.5</v>
      </c>
      <c r="DX23" s="158">
        <v>19857.6872</v>
      </c>
      <c r="DY23" s="155">
        <v>10636</v>
      </c>
      <c r="DZ23" s="81">
        <f>DY23*0.5</f>
        <v>5318</v>
      </c>
      <c r="EA23" s="156">
        <v>66523.709999999992</v>
      </c>
      <c r="EB23" s="81">
        <v>1492</v>
      </c>
      <c r="EC23" s="81">
        <f>EB23*0.5</f>
        <v>746</v>
      </c>
      <c r="ED23" s="157">
        <v>6604.3099999999995</v>
      </c>
      <c r="EE23" s="83">
        <v>892</v>
      </c>
      <c r="EF23" s="81">
        <f>EE23*0.5</f>
        <v>446</v>
      </c>
      <c r="EG23" s="157">
        <v>3948.8</v>
      </c>
      <c r="EH23" s="81">
        <v>9900</v>
      </c>
      <c r="EI23" s="81">
        <f>EH23*0.5</f>
        <v>4950</v>
      </c>
      <c r="EJ23" s="157">
        <v>45721.520000000004</v>
      </c>
      <c r="EK23" s="83">
        <v>3063</v>
      </c>
      <c r="EL23" s="81">
        <f>EK23*0.5</f>
        <v>1531.5</v>
      </c>
      <c r="EM23" s="157">
        <v>16806.849999999999</v>
      </c>
      <c r="EN23" s="83">
        <v>4502</v>
      </c>
      <c r="EO23" s="81">
        <f>EN23*0.5</f>
        <v>2251</v>
      </c>
      <c r="EP23" s="158">
        <v>22530.33</v>
      </c>
      <c r="EQ23" s="155">
        <v>11034</v>
      </c>
      <c r="ER23" s="81">
        <f>EQ23*0.5</f>
        <v>5517</v>
      </c>
      <c r="ES23" s="156">
        <v>69012.84</v>
      </c>
      <c r="ET23" s="81">
        <v>1533</v>
      </c>
      <c r="EU23" s="81">
        <f>ET23*0.5</f>
        <v>766.5</v>
      </c>
      <c r="EV23" s="157">
        <v>6785.18</v>
      </c>
      <c r="EW23" s="83">
        <v>822</v>
      </c>
      <c r="EX23" s="81">
        <f>EW23*0.5</f>
        <v>411</v>
      </c>
      <c r="EY23" s="157">
        <v>3638.52</v>
      </c>
      <c r="EZ23" s="81">
        <v>9448</v>
      </c>
      <c r="FA23" s="81">
        <f>EZ23*0.5</f>
        <v>4724</v>
      </c>
      <c r="FB23" s="157">
        <v>43633.880000000005</v>
      </c>
      <c r="FC23" s="83">
        <v>2909</v>
      </c>
      <c r="FD23" s="81">
        <f>FC23*0.5</f>
        <v>1454.5</v>
      </c>
      <c r="FE23" s="157">
        <v>15958.93</v>
      </c>
      <c r="FF23" s="83">
        <v>4084</v>
      </c>
      <c r="FG23" s="81">
        <f>FF23*0.5</f>
        <v>2042</v>
      </c>
      <c r="FH23" s="158">
        <v>20435.520000000004</v>
      </c>
      <c r="FI23" s="155">
        <v>11072</v>
      </c>
      <c r="FJ23" s="81">
        <f>FI23*0.5</f>
        <v>5536</v>
      </c>
      <c r="FK23" s="156">
        <v>69248</v>
      </c>
      <c r="FL23" s="81">
        <v>1666</v>
      </c>
      <c r="FM23" s="81">
        <f>FL23*0.5</f>
        <v>833</v>
      </c>
      <c r="FN23" s="157">
        <v>7375.33</v>
      </c>
      <c r="FO23" s="83">
        <v>904</v>
      </c>
      <c r="FP23" s="81">
        <f>FO23*0.5</f>
        <v>452</v>
      </c>
      <c r="FQ23" s="157">
        <v>4001.95</v>
      </c>
      <c r="FR23" s="81">
        <v>10740</v>
      </c>
      <c r="FS23" s="81">
        <f>FR23*0.5</f>
        <v>5370</v>
      </c>
      <c r="FT23" s="157">
        <v>49601.96</v>
      </c>
      <c r="FU23" s="83">
        <v>2929</v>
      </c>
      <c r="FV23" s="81">
        <f>FU23*0.5</f>
        <v>1464.5</v>
      </c>
      <c r="FW23" s="157">
        <v>16068.84</v>
      </c>
      <c r="FX23" s="83">
        <v>4211</v>
      </c>
      <c r="FY23" s="81">
        <f>FX23*0.5</f>
        <v>2105.5</v>
      </c>
      <c r="FZ23" s="158">
        <v>21071.83</v>
      </c>
      <c r="GA23" s="155">
        <v>12418</v>
      </c>
      <c r="GB23" s="81">
        <f>GA23*0.5</f>
        <v>6209</v>
      </c>
      <c r="GC23" s="156">
        <v>77670.209999999992</v>
      </c>
      <c r="GD23" s="81">
        <v>2338</v>
      </c>
      <c r="GE23" s="81">
        <f>GD23*0.5</f>
        <v>1169</v>
      </c>
      <c r="GF23" s="157">
        <v>10349.049999999999</v>
      </c>
      <c r="GG23" s="83">
        <v>1130</v>
      </c>
      <c r="GH23" s="81">
        <f>GG23*0.5</f>
        <v>565</v>
      </c>
      <c r="GI23" s="157">
        <v>5002.04</v>
      </c>
      <c r="GJ23" s="81">
        <v>11252</v>
      </c>
      <c r="GK23" s="81">
        <f>GJ23*0.5</f>
        <v>5626</v>
      </c>
      <c r="GL23" s="157">
        <v>51960.87</v>
      </c>
      <c r="GM23" s="83">
        <v>3540</v>
      </c>
      <c r="GN23" s="81">
        <f>GM23*0.5</f>
        <v>1770</v>
      </c>
      <c r="GO23" s="157">
        <v>19420.900000000001</v>
      </c>
      <c r="GP23" s="83">
        <v>5126</v>
      </c>
      <c r="GQ23" s="81">
        <f>GP23*0.5</f>
        <v>2563</v>
      </c>
      <c r="GR23" s="158">
        <v>25649.010000000002</v>
      </c>
      <c r="GS23" s="155">
        <v>12074</v>
      </c>
      <c r="GT23" s="81">
        <f>GS23*0.5</f>
        <v>6037</v>
      </c>
      <c r="GU23" s="156">
        <v>75510.31</v>
      </c>
      <c r="GV23" s="81">
        <v>2035</v>
      </c>
      <c r="GW23" s="81">
        <f>GV23*0.5</f>
        <v>1017.5</v>
      </c>
      <c r="GX23" s="157">
        <v>9008.2199999999993</v>
      </c>
      <c r="GY23" s="83">
        <v>1077</v>
      </c>
      <c r="GZ23" s="81">
        <f>GY23*0.5</f>
        <v>538.5</v>
      </c>
      <c r="HA23" s="157">
        <v>4768.87</v>
      </c>
      <c r="HB23" s="81">
        <v>10839</v>
      </c>
      <c r="HC23" s="81">
        <f>HB23*0.5</f>
        <v>5419.5</v>
      </c>
      <c r="HD23" s="157">
        <v>50055.119999999995</v>
      </c>
      <c r="HE23" s="83">
        <v>3158</v>
      </c>
      <c r="HF23" s="81">
        <f>HE23*0.5</f>
        <v>1579</v>
      </c>
      <c r="HG23" s="157">
        <v>17319.900000000001</v>
      </c>
      <c r="HH23" s="83">
        <v>4440</v>
      </c>
      <c r="HI23" s="81">
        <f>HH23*0.5</f>
        <v>2220</v>
      </c>
      <c r="HJ23" s="158">
        <v>22217.379999999997</v>
      </c>
      <c r="HK23" s="159"/>
      <c r="HL23" s="89">
        <f t="shared" si="0"/>
        <v>141098</v>
      </c>
      <c r="HM23" s="89">
        <f t="shared" si="0"/>
        <v>70549</v>
      </c>
      <c r="HN23" s="89">
        <f t="shared" si="0"/>
        <v>879032.1379999998</v>
      </c>
      <c r="HO23" s="89">
        <f t="shared" si="0"/>
        <v>22198</v>
      </c>
      <c r="HP23" s="89">
        <f t="shared" si="0"/>
        <v>11099</v>
      </c>
      <c r="HQ23" s="89">
        <f t="shared" si="0"/>
        <v>97621.215400000001</v>
      </c>
      <c r="HR23" s="89">
        <f t="shared" si="0"/>
        <v>11747</v>
      </c>
      <c r="HS23" s="89">
        <f t="shared" si="0"/>
        <v>5873.5</v>
      </c>
      <c r="HT23" s="89">
        <f t="shared" si="0"/>
        <v>51696.702999999994</v>
      </c>
      <c r="HU23" s="89">
        <f t="shared" si="0"/>
        <v>129138</v>
      </c>
      <c r="HV23" s="89">
        <f t="shared" si="0"/>
        <v>64569</v>
      </c>
      <c r="HW23" s="89">
        <f t="shared" si="0"/>
        <v>592885.26639999996</v>
      </c>
      <c r="HX23" s="89">
        <f t="shared" si="0"/>
        <v>37861</v>
      </c>
      <c r="HY23" s="89">
        <f t="shared" si="0"/>
        <v>18930.5</v>
      </c>
      <c r="HZ23" s="89">
        <f t="shared" si="0"/>
        <v>206754.66879999996</v>
      </c>
      <c r="IA23" s="89">
        <f t="shared" si="0"/>
        <v>54343</v>
      </c>
      <c r="IB23" s="89">
        <f t="shared" si="1"/>
        <v>27171.5</v>
      </c>
      <c r="IC23" s="89">
        <f t="shared" si="1"/>
        <v>271054.31320000003</v>
      </c>
    </row>
    <row r="24" spans="1:239" ht="13" x14ac:dyDescent="0.3">
      <c r="A24" s="91">
        <v>11</v>
      </c>
      <c r="B24" s="161" t="s">
        <v>34</v>
      </c>
      <c r="C24" s="155">
        <v>5092</v>
      </c>
      <c r="D24" s="77">
        <v>35644</v>
      </c>
      <c r="E24" s="156">
        <v>416747.5199999999</v>
      </c>
      <c r="F24" s="81">
        <v>2389</v>
      </c>
      <c r="G24" s="81">
        <v>16723</v>
      </c>
      <c r="H24" s="157">
        <v>136702.54999999999</v>
      </c>
      <c r="I24" s="83">
        <v>2635</v>
      </c>
      <c r="J24" s="81">
        <v>18445</v>
      </c>
      <c r="K24" s="157">
        <v>150779.02999999997</v>
      </c>
      <c r="L24" s="81">
        <v>1279</v>
      </c>
      <c r="M24" s="81">
        <v>8953</v>
      </c>
      <c r="N24" s="157">
        <v>76572.88</v>
      </c>
      <c r="O24" s="83">
        <v>3098</v>
      </c>
      <c r="P24" s="81">
        <v>21686</v>
      </c>
      <c r="Q24" s="157">
        <v>220526.97000000003</v>
      </c>
      <c r="R24" s="83">
        <v>1202</v>
      </c>
      <c r="S24" s="81">
        <v>8414</v>
      </c>
      <c r="T24" s="158">
        <v>79238.329999999987</v>
      </c>
      <c r="U24" s="155">
        <v>4481</v>
      </c>
      <c r="V24" s="77">
        <f>U24*7</f>
        <v>31367</v>
      </c>
      <c r="W24" s="156">
        <v>387589.02</v>
      </c>
      <c r="X24" s="81">
        <v>2095</v>
      </c>
      <c r="Y24" s="81">
        <f>X24*7</f>
        <v>14665</v>
      </c>
      <c r="Z24" s="157">
        <v>126820.24459999998</v>
      </c>
      <c r="AA24" s="83">
        <v>2354</v>
      </c>
      <c r="AB24" s="81">
        <f>AA24*7</f>
        <v>16478</v>
      </c>
      <c r="AC24" s="157">
        <v>142507.47279999999</v>
      </c>
      <c r="AD24" s="81">
        <v>1057</v>
      </c>
      <c r="AE24" s="81">
        <f>AD24*7</f>
        <v>7399</v>
      </c>
      <c r="AF24" s="157">
        <v>66785.046000000002</v>
      </c>
      <c r="AG24" s="83">
        <v>2639</v>
      </c>
      <c r="AH24" s="81">
        <f>AG24*7</f>
        <v>18473</v>
      </c>
      <c r="AI24" s="157">
        <v>198354.91099999999</v>
      </c>
      <c r="AJ24" s="83">
        <v>1080</v>
      </c>
      <c r="AK24" s="81">
        <f>AJ24*7</f>
        <v>7560</v>
      </c>
      <c r="AL24" s="158">
        <v>74785.401599999997</v>
      </c>
      <c r="AM24" s="155">
        <v>5568</v>
      </c>
      <c r="AN24" s="77">
        <f>AM24*7</f>
        <v>38976</v>
      </c>
      <c r="AO24" s="156">
        <v>481626.96400000004</v>
      </c>
      <c r="AP24" s="81">
        <v>2887</v>
      </c>
      <c r="AQ24" s="81">
        <f>AP24*7</f>
        <v>20209</v>
      </c>
      <c r="AR24" s="157">
        <v>174754.56770000001</v>
      </c>
      <c r="AS24" s="83">
        <v>3111</v>
      </c>
      <c r="AT24" s="81">
        <f>AS24*7</f>
        <v>21777</v>
      </c>
      <c r="AU24" s="157">
        <v>188307.16280000005</v>
      </c>
      <c r="AV24" s="81">
        <v>1137</v>
      </c>
      <c r="AW24" s="81">
        <f>AV24*7</f>
        <v>7959</v>
      </c>
      <c r="AX24" s="157">
        <v>71835.01999999999</v>
      </c>
      <c r="AY24" s="83">
        <v>3290</v>
      </c>
      <c r="AZ24" s="81">
        <f>AY24*7</f>
        <v>23030</v>
      </c>
      <c r="BA24" s="157">
        <v>247282.07090000005</v>
      </c>
      <c r="BB24" s="83">
        <v>1236</v>
      </c>
      <c r="BC24" s="81">
        <f>BB24*7</f>
        <v>8652</v>
      </c>
      <c r="BD24" s="158">
        <v>85575.599199999997</v>
      </c>
      <c r="BE24" s="155">
        <v>5661</v>
      </c>
      <c r="BF24" s="81">
        <f>BE24*7</f>
        <v>39627</v>
      </c>
      <c r="BG24" s="156">
        <v>489632.78</v>
      </c>
      <c r="BH24" s="81">
        <v>3057</v>
      </c>
      <c r="BI24" s="81">
        <f>BH24*7</f>
        <v>21399</v>
      </c>
      <c r="BJ24" s="157">
        <v>185039.965</v>
      </c>
      <c r="BK24" s="83">
        <v>3247</v>
      </c>
      <c r="BL24" s="81">
        <f>BK24*7</f>
        <v>22729</v>
      </c>
      <c r="BM24" s="157">
        <v>196513.973</v>
      </c>
      <c r="BN24" s="81">
        <v>1145</v>
      </c>
      <c r="BO24" s="81">
        <f>BN24*7</f>
        <v>8015</v>
      </c>
      <c r="BP24" s="157">
        <v>72332.39</v>
      </c>
      <c r="BQ24" s="83">
        <v>3304</v>
      </c>
      <c r="BR24" s="81">
        <f>BQ24*7</f>
        <v>23128</v>
      </c>
      <c r="BS24" s="157">
        <v>248358.50459999999</v>
      </c>
      <c r="BT24" s="83">
        <v>1336</v>
      </c>
      <c r="BU24" s="81">
        <f>BT24*7</f>
        <v>9352</v>
      </c>
      <c r="BV24" s="158">
        <v>92487.7408</v>
      </c>
      <c r="BW24" s="155">
        <v>5469</v>
      </c>
      <c r="BX24" s="81">
        <f>BW24*7</f>
        <v>38283</v>
      </c>
      <c r="BY24" s="156">
        <v>472922.99599999993</v>
      </c>
      <c r="BZ24" s="81">
        <v>3008</v>
      </c>
      <c r="CA24" s="81">
        <f>BZ24*7</f>
        <v>21056</v>
      </c>
      <c r="CB24" s="157">
        <v>182027.33240000001</v>
      </c>
      <c r="CC24" s="83">
        <v>3331</v>
      </c>
      <c r="CD24" s="81">
        <f>CC24*7</f>
        <v>23317</v>
      </c>
      <c r="CE24" s="157">
        <v>201592.61139999999</v>
      </c>
      <c r="CF24" s="81">
        <v>1413</v>
      </c>
      <c r="CG24" s="81">
        <f>CF24*7</f>
        <v>9891</v>
      </c>
      <c r="CH24" s="157">
        <v>89310.815000000002</v>
      </c>
      <c r="CI24" s="83">
        <v>3160</v>
      </c>
      <c r="CJ24" s="81">
        <f>CI24*7</f>
        <v>22120</v>
      </c>
      <c r="CK24" s="157">
        <v>237471.54920000004</v>
      </c>
      <c r="CL24" s="83">
        <v>1278</v>
      </c>
      <c r="CM24" s="81">
        <f>CL24*7</f>
        <v>8946</v>
      </c>
      <c r="CN24" s="158">
        <v>88453.456000000006</v>
      </c>
      <c r="CO24" s="155">
        <v>5050</v>
      </c>
      <c r="CP24" s="81">
        <f>CO24*7</f>
        <v>35350</v>
      </c>
      <c r="CQ24" s="156">
        <v>436764.14600000001</v>
      </c>
      <c r="CR24" s="81">
        <v>2854</v>
      </c>
      <c r="CS24" s="81">
        <f>CR24*7</f>
        <v>19978</v>
      </c>
      <c r="CT24" s="157">
        <v>172699.57699999999</v>
      </c>
      <c r="CU24" s="83">
        <v>3023</v>
      </c>
      <c r="CV24" s="81">
        <f>CU24*7</f>
        <v>21161</v>
      </c>
      <c r="CW24" s="157">
        <v>182933.46100000001</v>
      </c>
      <c r="CX24" s="81">
        <v>1304</v>
      </c>
      <c r="CY24" s="81">
        <f>CX24*7</f>
        <v>9128</v>
      </c>
      <c r="CZ24" s="157">
        <v>82400.745999999999</v>
      </c>
      <c r="DA24" s="83">
        <v>3049</v>
      </c>
      <c r="DB24" s="81">
        <f>DA24*7</f>
        <v>21343</v>
      </c>
      <c r="DC24" s="157">
        <v>229176.47759999998</v>
      </c>
      <c r="DD24" s="83">
        <v>1152</v>
      </c>
      <c r="DE24" s="81">
        <f>DD24*7</f>
        <v>8064</v>
      </c>
      <c r="DF24" s="158">
        <v>79739.441599999991</v>
      </c>
      <c r="DG24" s="155">
        <v>6406</v>
      </c>
      <c r="DH24" s="81">
        <f>DG24*7</f>
        <v>44842</v>
      </c>
      <c r="DI24" s="156">
        <v>553985.79599999997</v>
      </c>
      <c r="DJ24" s="81">
        <v>3149</v>
      </c>
      <c r="DK24" s="81">
        <f>DJ24*7</f>
        <v>22043</v>
      </c>
      <c r="DL24" s="157">
        <v>190528.89860000001</v>
      </c>
      <c r="DM24" s="83">
        <v>3470</v>
      </c>
      <c r="DN24" s="81">
        <f>DM24*7</f>
        <v>24290</v>
      </c>
      <c r="DO24" s="157">
        <v>209926.95879999999</v>
      </c>
      <c r="DP24" s="81">
        <v>1574</v>
      </c>
      <c r="DQ24" s="81">
        <f>DP24*7</f>
        <v>11018</v>
      </c>
      <c r="DR24" s="157">
        <v>99448.733999999997</v>
      </c>
      <c r="DS24" s="83">
        <v>3778</v>
      </c>
      <c r="DT24" s="81">
        <f>DS24*7</f>
        <v>26446</v>
      </c>
      <c r="DU24" s="157">
        <v>283980.11199999996</v>
      </c>
      <c r="DV24" s="83">
        <v>1561</v>
      </c>
      <c r="DW24" s="81">
        <f>DV24*7</f>
        <v>10927</v>
      </c>
      <c r="DX24" s="158">
        <v>108064.0288</v>
      </c>
      <c r="DY24" s="155">
        <v>6623</v>
      </c>
      <c r="DZ24" s="81">
        <f>DY24*7</f>
        <v>46361</v>
      </c>
      <c r="EA24" s="156">
        <v>572730.98</v>
      </c>
      <c r="EB24" s="81">
        <v>3295</v>
      </c>
      <c r="EC24" s="81">
        <f>EB24*7</f>
        <v>23065</v>
      </c>
      <c r="ED24" s="157">
        <v>199357.79</v>
      </c>
      <c r="EE24" s="83">
        <v>3637</v>
      </c>
      <c r="EF24" s="81">
        <f>EE24*7</f>
        <v>25459</v>
      </c>
      <c r="EG24" s="157">
        <v>220028.44</v>
      </c>
      <c r="EH24" s="81">
        <v>1372</v>
      </c>
      <c r="EI24" s="81">
        <f>EH24*7</f>
        <v>9604</v>
      </c>
      <c r="EJ24" s="157">
        <v>86666.54</v>
      </c>
      <c r="EK24" s="83">
        <v>3908</v>
      </c>
      <c r="EL24" s="81">
        <f>EK24*7</f>
        <v>27356</v>
      </c>
      <c r="EM24" s="157">
        <v>293726.69</v>
      </c>
      <c r="EN24" s="83">
        <v>1701</v>
      </c>
      <c r="EO24" s="81">
        <f>EN24*7</f>
        <v>11907</v>
      </c>
      <c r="EP24" s="158">
        <v>117728.3</v>
      </c>
      <c r="EQ24" s="155">
        <v>6607</v>
      </c>
      <c r="ER24" s="81">
        <f>EQ24*7</f>
        <v>46249</v>
      </c>
      <c r="ES24" s="156">
        <v>571430.53</v>
      </c>
      <c r="ET24" s="81">
        <v>3380</v>
      </c>
      <c r="EU24" s="81">
        <f>ET24*7</f>
        <v>23660</v>
      </c>
      <c r="EV24" s="157">
        <v>204552.51</v>
      </c>
      <c r="EW24" s="83">
        <v>3653</v>
      </c>
      <c r="EX24" s="81">
        <f>EW24*7</f>
        <v>25571</v>
      </c>
      <c r="EY24" s="157">
        <v>221060.5</v>
      </c>
      <c r="EZ24" s="81">
        <v>1742</v>
      </c>
      <c r="FA24" s="81">
        <f>EZ24*7</f>
        <v>12194</v>
      </c>
      <c r="FB24" s="157">
        <v>110064.59000000001</v>
      </c>
      <c r="FC24" s="83">
        <v>3778</v>
      </c>
      <c r="FD24" s="81">
        <f>FC24*7</f>
        <v>26446</v>
      </c>
      <c r="FE24" s="157">
        <v>283966.7699999999</v>
      </c>
      <c r="FF24" s="83">
        <v>1736</v>
      </c>
      <c r="FG24" s="81">
        <f>FF24*7</f>
        <v>12152</v>
      </c>
      <c r="FH24" s="158">
        <v>120188.97</v>
      </c>
      <c r="FI24" s="155">
        <v>6721</v>
      </c>
      <c r="FJ24" s="81">
        <f>FI24*7</f>
        <v>47047</v>
      </c>
      <c r="FK24" s="156">
        <v>581212.26</v>
      </c>
      <c r="FL24" s="81">
        <v>3534</v>
      </c>
      <c r="FM24" s="81">
        <f>FL24*7</f>
        <v>24738</v>
      </c>
      <c r="FN24" s="157">
        <v>213851.47</v>
      </c>
      <c r="FO24" s="83">
        <v>3903</v>
      </c>
      <c r="FP24" s="81">
        <f>FO24*7</f>
        <v>27321</v>
      </c>
      <c r="FQ24" s="157">
        <v>236190.53</v>
      </c>
      <c r="FR24" s="81">
        <v>2028</v>
      </c>
      <c r="FS24" s="81">
        <f>FR24*7</f>
        <v>14196</v>
      </c>
      <c r="FT24" s="157">
        <v>128140.5</v>
      </c>
      <c r="FU24" s="83">
        <v>3638</v>
      </c>
      <c r="FV24" s="81">
        <f>FU24*7</f>
        <v>25466</v>
      </c>
      <c r="FW24" s="157">
        <v>273441.78999999998</v>
      </c>
      <c r="FX24" s="83">
        <v>1903</v>
      </c>
      <c r="FY24" s="81">
        <f>FX24*7</f>
        <v>13321</v>
      </c>
      <c r="FZ24" s="158">
        <v>131680.02000000002</v>
      </c>
      <c r="GA24" s="155">
        <v>5480</v>
      </c>
      <c r="GB24" s="81">
        <f>GA24*7</f>
        <v>38360</v>
      </c>
      <c r="GC24" s="156">
        <v>473851.26</v>
      </c>
      <c r="GD24" s="81">
        <v>3066</v>
      </c>
      <c r="GE24" s="81">
        <f>GD24*7</f>
        <v>21462</v>
      </c>
      <c r="GF24" s="157">
        <v>185524.87</v>
      </c>
      <c r="GG24" s="83">
        <v>3627</v>
      </c>
      <c r="GH24" s="81">
        <f>GG24*7</f>
        <v>25389</v>
      </c>
      <c r="GI24" s="157">
        <v>219531.01</v>
      </c>
      <c r="GJ24" s="81">
        <v>1405</v>
      </c>
      <c r="GK24" s="81">
        <f>GJ24*7</f>
        <v>9835</v>
      </c>
      <c r="GL24" s="157">
        <v>88771.260000000009</v>
      </c>
      <c r="GM24" s="83">
        <v>3107</v>
      </c>
      <c r="GN24" s="81">
        <f>GM24*7</f>
        <v>21749</v>
      </c>
      <c r="GO24" s="157">
        <v>233496</v>
      </c>
      <c r="GP24" s="83">
        <v>1446</v>
      </c>
      <c r="GQ24" s="81">
        <f>GP24*7</f>
        <v>10122</v>
      </c>
      <c r="GR24" s="158">
        <v>100025.11</v>
      </c>
      <c r="GS24" s="155">
        <v>5591</v>
      </c>
      <c r="GT24" s="81">
        <f>GS24*7</f>
        <v>39137</v>
      </c>
      <c r="GU24" s="156">
        <v>483408.22</v>
      </c>
      <c r="GV24" s="81">
        <v>3085</v>
      </c>
      <c r="GW24" s="81">
        <f>GV24*7</f>
        <v>21595</v>
      </c>
      <c r="GX24" s="157">
        <v>186689.3</v>
      </c>
      <c r="GY24" s="83">
        <v>3325</v>
      </c>
      <c r="GZ24" s="81">
        <f>GY24*7</f>
        <v>23275</v>
      </c>
      <c r="HA24" s="157">
        <v>201247.75</v>
      </c>
      <c r="HB24" s="81">
        <v>1146</v>
      </c>
      <c r="HC24" s="81">
        <f>HB24*7</f>
        <v>8022</v>
      </c>
      <c r="HD24" s="157">
        <v>72390.850000000006</v>
      </c>
      <c r="HE24" s="83">
        <v>3399</v>
      </c>
      <c r="HF24" s="81">
        <f>HE24*7</f>
        <v>23793</v>
      </c>
      <c r="HG24" s="157">
        <v>255456.15</v>
      </c>
      <c r="HH24" s="83">
        <v>1317</v>
      </c>
      <c r="HI24" s="81">
        <f>HH24*7</f>
        <v>9219</v>
      </c>
      <c r="HJ24" s="158">
        <v>91086.45</v>
      </c>
      <c r="HK24" s="159"/>
      <c r="HL24" s="89">
        <f t="shared" si="0"/>
        <v>68749</v>
      </c>
      <c r="HM24" s="89">
        <f t="shared" si="0"/>
        <v>481243</v>
      </c>
      <c r="HN24" s="89">
        <f t="shared" si="0"/>
        <v>5921902.4719999991</v>
      </c>
      <c r="HO24" s="89">
        <f t="shared" si="0"/>
        <v>35799</v>
      </c>
      <c r="HP24" s="89">
        <f t="shared" si="0"/>
        <v>250593</v>
      </c>
      <c r="HQ24" s="89">
        <f t="shared" si="0"/>
        <v>2158549.0752999997</v>
      </c>
      <c r="HR24" s="89">
        <f t="shared" si="0"/>
        <v>39316</v>
      </c>
      <c r="HS24" s="89">
        <f t="shared" si="0"/>
        <v>275212</v>
      </c>
      <c r="HT24" s="89">
        <f t="shared" si="0"/>
        <v>2370618.8997999998</v>
      </c>
      <c r="HU24" s="89">
        <f t="shared" si="0"/>
        <v>16602</v>
      </c>
      <c r="HV24" s="89">
        <f t="shared" si="0"/>
        <v>116214</v>
      </c>
      <c r="HW24" s="89">
        <f t="shared" si="0"/>
        <v>1044719.371</v>
      </c>
      <c r="HX24" s="89">
        <f t="shared" si="0"/>
        <v>40148</v>
      </c>
      <c r="HY24" s="89">
        <f t="shared" si="0"/>
        <v>281036</v>
      </c>
      <c r="HZ24" s="89">
        <f t="shared" si="0"/>
        <v>3005237.9952999996</v>
      </c>
      <c r="IA24" s="89">
        <f t="shared" si="0"/>
        <v>16948</v>
      </c>
      <c r="IB24" s="89">
        <f t="shared" si="1"/>
        <v>118636</v>
      </c>
      <c r="IC24" s="89">
        <f t="shared" si="1"/>
        <v>1169052.848</v>
      </c>
    </row>
    <row r="25" spans="1:239" ht="13" x14ac:dyDescent="0.3">
      <c r="A25" s="91">
        <v>12</v>
      </c>
      <c r="B25" s="161" t="s">
        <v>34</v>
      </c>
      <c r="C25" s="155">
        <v>104</v>
      </c>
      <c r="D25" s="77">
        <v>832</v>
      </c>
      <c r="E25" s="156">
        <v>9723.2000000000007</v>
      </c>
      <c r="F25" s="81">
        <v>23</v>
      </c>
      <c r="G25" s="81">
        <v>184</v>
      </c>
      <c r="H25" s="157">
        <v>1506.8799999999999</v>
      </c>
      <c r="I25" s="83">
        <v>18</v>
      </c>
      <c r="J25" s="81">
        <v>144</v>
      </c>
      <c r="K25" s="157">
        <v>1178.28</v>
      </c>
      <c r="L25" s="81">
        <v>13</v>
      </c>
      <c r="M25" s="81">
        <v>104</v>
      </c>
      <c r="N25" s="157">
        <v>889.2</v>
      </c>
      <c r="O25" s="83">
        <v>143</v>
      </c>
      <c r="P25" s="81">
        <v>1144</v>
      </c>
      <c r="Q25" s="157">
        <v>11628.76</v>
      </c>
      <c r="R25" s="83">
        <v>5</v>
      </c>
      <c r="S25" s="81">
        <v>40</v>
      </c>
      <c r="T25" s="158">
        <v>376.20000000000005</v>
      </c>
      <c r="U25" s="155">
        <v>74</v>
      </c>
      <c r="V25" s="77">
        <f>U25*8</f>
        <v>592</v>
      </c>
      <c r="W25" s="156">
        <v>7320.4560000000001</v>
      </c>
      <c r="X25" s="81">
        <v>9</v>
      </c>
      <c r="Y25" s="81">
        <f>X25*8</f>
        <v>72</v>
      </c>
      <c r="Z25" s="157">
        <v>622.43999999999983</v>
      </c>
      <c r="AA25" s="83">
        <v>40</v>
      </c>
      <c r="AB25" s="81">
        <f>AA25*8</f>
        <v>320</v>
      </c>
      <c r="AC25" s="157">
        <v>2767.3463999999994</v>
      </c>
      <c r="AD25" s="81">
        <v>7</v>
      </c>
      <c r="AE25" s="81">
        <f>AD25*8</f>
        <v>56</v>
      </c>
      <c r="AF25" s="157">
        <v>506.38800000000003</v>
      </c>
      <c r="AG25" s="83">
        <v>154</v>
      </c>
      <c r="AH25" s="81">
        <f>AG25*8</f>
        <v>1232</v>
      </c>
      <c r="AI25" s="157">
        <v>13227.870399999998</v>
      </c>
      <c r="AJ25" s="83">
        <v>2</v>
      </c>
      <c r="AK25" s="81">
        <f>AJ25*8</f>
        <v>16</v>
      </c>
      <c r="AL25" s="158">
        <v>158.08000000000001</v>
      </c>
      <c r="AM25" s="155">
        <v>75</v>
      </c>
      <c r="AN25" s="77">
        <f>AM25*8</f>
        <v>600</v>
      </c>
      <c r="AO25" s="156">
        <v>7408.8559999999998</v>
      </c>
      <c r="AP25" s="81">
        <v>7</v>
      </c>
      <c r="AQ25" s="81">
        <f>AP25*8</f>
        <v>56</v>
      </c>
      <c r="AR25" s="157">
        <v>482.37279999999998</v>
      </c>
      <c r="AS25" s="83">
        <v>41</v>
      </c>
      <c r="AT25" s="81">
        <f>AS25*8</f>
        <v>328</v>
      </c>
      <c r="AU25" s="157">
        <v>2834.7591999999995</v>
      </c>
      <c r="AV25" s="81">
        <v>9</v>
      </c>
      <c r="AW25" s="81">
        <f>AV25*8</f>
        <v>72</v>
      </c>
      <c r="AX25" s="157">
        <v>649.80000000000007</v>
      </c>
      <c r="AY25" s="83">
        <v>153</v>
      </c>
      <c r="AZ25" s="81">
        <f>AY25*8</f>
        <v>1224</v>
      </c>
      <c r="BA25" s="157">
        <v>13139.64</v>
      </c>
      <c r="BB25" s="83">
        <v>3</v>
      </c>
      <c r="BC25" s="81">
        <f>BB25*8</f>
        <v>24</v>
      </c>
      <c r="BD25" s="158">
        <v>237.12</v>
      </c>
      <c r="BE25" s="155">
        <v>62</v>
      </c>
      <c r="BF25" s="81">
        <f>BE25*8</f>
        <v>496</v>
      </c>
      <c r="BG25" s="156">
        <v>6128.0960000000005</v>
      </c>
      <c r="BH25" s="81">
        <v>7</v>
      </c>
      <c r="BI25" s="81">
        <f>BH25*8</f>
        <v>56</v>
      </c>
      <c r="BJ25" s="157">
        <v>484.99360000000001</v>
      </c>
      <c r="BK25" s="83">
        <v>25</v>
      </c>
      <c r="BL25" s="81">
        <f>BK25*8</f>
        <v>200</v>
      </c>
      <c r="BM25" s="157">
        <v>1731.6208000000001</v>
      </c>
      <c r="BN25" s="81">
        <v>13</v>
      </c>
      <c r="BO25" s="81">
        <f>BN25*8</f>
        <v>104</v>
      </c>
      <c r="BP25" s="157">
        <v>938.6</v>
      </c>
      <c r="BQ25" s="83">
        <v>134</v>
      </c>
      <c r="BR25" s="81">
        <f>BQ25*8</f>
        <v>1072</v>
      </c>
      <c r="BS25" s="157">
        <v>11541.729599999999</v>
      </c>
      <c r="BT25" s="83">
        <v>6</v>
      </c>
      <c r="BU25" s="81">
        <f>BT25*8</f>
        <v>48</v>
      </c>
      <c r="BV25" s="158">
        <v>474.24</v>
      </c>
      <c r="BW25" s="155">
        <v>82</v>
      </c>
      <c r="BX25" s="81">
        <f>BW25*8</f>
        <v>656</v>
      </c>
      <c r="BY25" s="156">
        <v>8101.6000000000013</v>
      </c>
      <c r="BZ25" s="81">
        <v>11</v>
      </c>
      <c r="CA25" s="81">
        <f>BZ25*8</f>
        <v>88</v>
      </c>
      <c r="CB25" s="157">
        <v>761.63359999999989</v>
      </c>
      <c r="CC25" s="83">
        <v>30</v>
      </c>
      <c r="CD25" s="81">
        <f>CC25*8</f>
        <v>240</v>
      </c>
      <c r="CE25" s="157">
        <v>2077.4207999999999</v>
      </c>
      <c r="CF25" s="81">
        <v>4</v>
      </c>
      <c r="CG25" s="81">
        <f>CF25*8</f>
        <v>32</v>
      </c>
      <c r="CH25" s="157">
        <v>288.8</v>
      </c>
      <c r="CI25" s="83">
        <v>124</v>
      </c>
      <c r="CJ25" s="81">
        <f>CI25*8</f>
        <v>992</v>
      </c>
      <c r="CK25" s="157">
        <v>10649.120000000003</v>
      </c>
      <c r="CL25" s="83">
        <v>4</v>
      </c>
      <c r="CM25" s="81">
        <f>CL25*8</f>
        <v>32</v>
      </c>
      <c r="CN25" s="158">
        <v>316.16000000000003</v>
      </c>
      <c r="CO25" s="155">
        <v>59</v>
      </c>
      <c r="CP25" s="81">
        <f>CO25*8</f>
        <v>472</v>
      </c>
      <c r="CQ25" s="156">
        <v>5834.192</v>
      </c>
      <c r="CR25" s="81">
        <v>12</v>
      </c>
      <c r="CS25" s="81">
        <f>CR25*8</f>
        <v>96</v>
      </c>
      <c r="CT25" s="157">
        <v>834.43360000000007</v>
      </c>
      <c r="CU25" s="83">
        <v>24</v>
      </c>
      <c r="CV25" s="81">
        <f>CU25*8</f>
        <v>192</v>
      </c>
      <c r="CW25" s="157">
        <v>1657.9472000000001</v>
      </c>
      <c r="CX25" s="81">
        <v>10</v>
      </c>
      <c r="CY25" s="81">
        <f>CX25*8</f>
        <v>80</v>
      </c>
      <c r="CZ25" s="157">
        <v>722</v>
      </c>
      <c r="DA25" s="83">
        <v>136</v>
      </c>
      <c r="DB25" s="81">
        <f>DA25*8</f>
        <v>1088</v>
      </c>
      <c r="DC25" s="157">
        <v>11682.9344</v>
      </c>
      <c r="DD25" s="83">
        <v>8</v>
      </c>
      <c r="DE25" s="81">
        <f>DD25*8</f>
        <v>64</v>
      </c>
      <c r="DF25" s="158">
        <v>632.31999999999994</v>
      </c>
      <c r="DG25" s="155">
        <v>79</v>
      </c>
      <c r="DH25" s="81">
        <f>DG25*8</f>
        <v>632</v>
      </c>
      <c r="DI25" s="156">
        <v>7806.0320000000002</v>
      </c>
      <c r="DJ25" s="81">
        <v>20</v>
      </c>
      <c r="DK25" s="81">
        <f>DJ25*8</f>
        <v>160</v>
      </c>
      <c r="DL25" s="157">
        <v>1384.0735999999999</v>
      </c>
      <c r="DM25" s="83">
        <v>31</v>
      </c>
      <c r="DN25" s="81">
        <f>DM25*8</f>
        <v>248</v>
      </c>
      <c r="DO25" s="157">
        <v>2144.8335999999999</v>
      </c>
      <c r="DP25" s="81">
        <v>14</v>
      </c>
      <c r="DQ25" s="81">
        <f>DP25*8</f>
        <v>112</v>
      </c>
      <c r="DR25" s="157">
        <v>1010.8</v>
      </c>
      <c r="DS25" s="83">
        <v>184</v>
      </c>
      <c r="DT25" s="81">
        <f>DS25*8</f>
        <v>1472</v>
      </c>
      <c r="DU25" s="157">
        <v>15800.473599999999</v>
      </c>
      <c r="DV25" s="83">
        <v>4</v>
      </c>
      <c r="DW25" s="81">
        <f>DV25*8</f>
        <v>32</v>
      </c>
      <c r="DX25" s="158">
        <v>316.16000000000003</v>
      </c>
      <c r="DY25" s="155">
        <v>73</v>
      </c>
      <c r="DZ25" s="81">
        <f>DY25*8</f>
        <v>584</v>
      </c>
      <c r="EA25" s="156">
        <v>7214.7</v>
      </c>
      <c r="EB25" s="81">
        <v>23</v>
      </c>
      <c r="EC25" s="81">
        <f>EB25*8</f>
        <v>184</v>
      </c>
      <c r="ED25" s="157">
        <v>1590.6799999999998</v>
      </c>
      <c r="EE25" s="83">
        <v>25</v>
      </c>
      <c r="EF25" s="81">
        <f>EE25*8</f>
        <v>200</v>
      </c>
      <c r="EG25" s="157">
        <v>1733.51</v>
      </c>
      <c r="EH25" s="81">
        <v>16</v>
      </c>
      <c r="EI25" s="81">
        <f>EH25*8</f>
        <v>128</v>
      </c>
      <c r="EJ25" s="157">
        <v>1152.31</v>
      </c>
      <c r="EK25" s="83">
        <v>173</v>
      </c>
      <c r="EL25" s="81">
        <f>EK25*8</f>
        <v>1384</v>
      </c>
      <c r="EM25" s="157">
        <v>14862.69</v>
      </c>
      <c r="EN25" s="83">
        <v>5</v>
      </c>
      <c r="EO25" s="81">
        <f>EN25*8</f>
        <v>40</v>
      </c>
      <c r="EP25" s="158">
        <v>395.20000000000005</v>
      </c>
      <c r="EQ25" s="155">
        <v>87</v>
      </c>
      <c r="ER25" s="81">
        <f>EQ25*8</f>
        <v>696</v>
      </c>
      <c r="ES25" s="156">
        <v>8601.85</v>
      </c>
      <c r="ET25" s="81">
        <v>17</v>
      </c>
      <c r="EU25" s="81">
        <f>ET25*8</f>
        <v>136</v>
      </c>
      <c r="EV25" s="157">
        <v>1175.7199999999998</v>
      </c>
      <c r="EW25" s="83">
        <v>21</v>
      </c>
      <c r="EX25" s="81">
        <f>EW25*8</f>
        <v>168</v>
      </c>
      <c r="EY25" s="157">
        <v>1452.3599999999997</v>
      </c>
      <c r="EZ25" s="81">
        <v>18</v>
      </c>
      <c r="FA25" s="81">
        <f>EZ25*8</f>
        <v>144</v>
      </c>
      <c r="FB25" s="157">
        <v>1299.6000000000004</v>
      </c>
      <c r="FC25" s="83">
        <v>186</v>
      </c>
      <c r="FD25" s="81">
        <f>FC25*8</f>
        <v>1488</v>
      </c>
      <c r="FE25" s="157">
        <v>15983.489999999994</v>
      </c>
      <c r="FF25" s="83">
        <v>2</v>
      </c>
      <c r="FG25" s="81">
        <f>FF25*8</f>
        <v>16</v>
      </c>
      <c r="FH25" s="158">
        <v>158.08000000000001</v>
      </c>
      <c r="FI25" s="155">
        <v>84</v>
      </c>
      <c r="FJ25" s="81">
        <f>FI25*8</f>
        <v>672</v>
      </c>
      <c r="FK25" s="156">
        <v>8302.9500000000007</v>
      </c>
      <c r="FL25" s="81">
        <v>19</v>
      </c>
      <c r="FM25" s="81">
        <f>FL25*8</f>
        <v>152</v>
      </c>
      <c r="FN25" s="157">
        <v>1314.9099999999999</v>
      </c>
      <c r="FO25" s="83">
        <v>23</v>
      </c>
      <c r="FP25" s="81">
        <f>FO25*8</f>
        <v>184</v>
      </c>
      <c r="FQ25" s="157">
        <v>1593.29</v>
      </c>
      <c r="FR25" s="81">
        <v>20</v>
      </c>
      <c r="FS25" s="81">
        <f>FR25*8</f>
        <v>160</v>
      </c>
      <c r="FT25" s="157">
        <v>1444</v>
      </c>
      <c r="FU25" s="83">
        <v>161</v>
      </c>
      <c r="FV25" s="81">
        <f>FU25*8</f>
        <v>1288</v>
      </c>
      <c r="FW25" s="157">
        <v>13832.130000000001</v>
      </c>
      <c r="FX25" s="83">
        <v>8</v>
      </c>
      <c r="FY25" s="81">
        <f>FX25*8</f>
        <v>64</v>
      </c>
      <c r="FZ25" s="158">
        <v>632.32000000000005</v>
      </c>
      <c r="GA25" s="155">
        <v>96</v>
      </c>
      <c r="GB25" s="81">
        <f>GA25*8</f>
        <v>768</v>
      </c>
      <c r="GC25" s="156">
        <v>9488.5499999999993</v>
      </c>
      <c r="GD25" s="81">
        <v>16</v>
      </c>
      <c r="GE25" s="81">
        <f>GD25*8</f>
        <v>128</v>
      </c>
      <c r="GF25" s="157">
        <v>1107.43</v>
      </c>
      <c r="GG25" s="83">
        <v>26</v>
      </c>
      <c r="GH25" s="81">
        <f>GG25*8</f>
        <v>208</v>
      </c>
      <c r="GI25" s="157">
        <v>1798.16</v>
      </c>
      <c r="GJ25" s="81">
        <v>8</v>
      </c>
      <c r="GK25" s="81">
        <f>GJ25*8</f>
        <v>64</v>
      </c>
      <c r="GL25" s="157">
        <v>577.6</v>
      </c>
      <c r="GM25" s="83">
        <v>137</v>
      </c>
      <c r="GN25" s="81">
        <f>GM25*8</f>
        <v>1096</v>
      </c>
      <c r="GO25" s="157">
        <v>11769.92</v>
      </c>
      <c r="GP25" s="83">
        <v>6</v>
      </c>
      <c r="GQ25" s="81">
        <f>GP25*8</f>
        <v>48</v>
      </c>
      <c r="GR25" s="158">
        <v>474.24</v>
      </c>
      <c r="GS25" s="155">
        <v>65</v>
      </c>
      <c r="GT25" s="81">
        <f>GS25*8</f>
        <v>520</v>
      </c>
      <c r="GU25" s="156">
        <v>6425.75</v>
      </c>
      <c r="GV25" s="81">
        <v>17</v>
      </c>
      <c r="GW25" s="81">
        <f>GV25*8</f>
        <v>136</v>
      </c>
      <c r="GX25" s="157">
        <v>1176.5900000000001</v>
      </c>
      <c r="GY25" s="83">
        <v>16</v>
      </c>
      <c r="GZ25" s="81">
        <f>GY25*8</f>
        <v>128</v>
      </c>
      <c r="HA25" s="157">
        <v>1107.43</v>
      </c>
      <c r="HB25" s="81">
        <v>11</v>
      </c>
      <c r="HC25" s="81">
        <f>HB25*8</f>
        <v>88</v>
      </c>
      <c r="HD25" s="157">
        <v>794.2</v>
      </c>
      <c r="HE25" s="83">
        <v>151</v>
      </c>
      <c r="HF25" s="81">
        <f>HE25*8</f>
        <v>1208</v>
      </c>
      <c r="HG25" s="157">
        <v>12970.060000000001</v>
      </c>
      <c r="HH25" s="83">
        <v>8</v>
      </c>
      <c r="HI25" s="81">
        <f>HH25*8</f>
        <v>64</v>
      </c>
      <c r="HJ25" s="158">
        <v>632.32000000000005</v>
      </c>
      <c r="HK25" s="159"/>
      <c r="HL25" s="89">
        <f t="shared" si="0"/>
        <v>940</v>
      </c>
      <c r="HM25" s="89">
        <f t="shared" si="0"/>
        <v>7520</v>
      </c>
      <c r="HN25" s="89">
        <f t="shared" si="0"/>
        <v>92356.232000000004</v>
      </c>
      <c r="HO25" s="89">
        <f t="shared" si="0"/>
        <v>181</v>
      </c>
      <c r="HP25" s="89">
        <f t="shared" si="0"/>
        <v>1448</v>
      </c>
      <c r="HQ25" s="89">
        <f t="shared" si="0"/>
        <v>12442.1572</v>
      </c>
      <c r="HR25" s="89">
        <f t="shared" si="0"/>
        <v>320</v>
      </c>
      <c r="HS25" s="89">
        <f t="shared" si="0"/>
        <v>2560</v>
      </c>
      <c r="HT25" s="89">
        <f t="shared" si="0"/>
        <v>22076.957999999999</v>
      </c>
      <c r="HU25" s="89">
        <f t="shared" si="0"/>
        <v>143</v>
      </c>
      <c r="HV25" s="89">
        <f t="shared" si="0"/>
        <v>1144</v>
      </c>
      <c r="HW25" s="89">
        <f t="shared" si="0"/>
        <v>10273.298000000003</v>
      </c>
      <c r="HX25" s="89">
        <f t="shared" si="0"/>
        <v>1836</v>
      </c>
      <c r="HY25" s="89">
        <f t="shared" si="0"/>
        <v>14688</v>
      </c>
      <c r="HZ25" s="89">
        <f t="shared" si="0"/>
        <v>157088.818</v>
      </c>
      <c r="IA25" s="89">
        <f t="shared" si="0"/>
        <v>61</v>
      </c>
      <c r="IB25" s="89">
        <f t="shared" si="1"/>
        <v>488</v>
      </c>
      <c r="IC25" s="89">
        <f t="shared" si="1"/>
        <v>4802.4399999999996</v>
      </c>
    </row>
    <row r="26" spans="1:239" ht="13" x14ac:dyDescent="0.3">
      <c r="A26" s="91">
        <v>13</v>
      </c>
      <c r="B26" s="161" t="s">
        <v>34</v>
      </c>
      <c r="C26" s="155">
        <v>1916</v>
      </c>
      <c r="D26" s="77">
        <v>17244</v>
      </c>
      <c r="E26" s="156">
        <v>201518.17000000004</v>
      </c>
      <c r="F26" s="81">
        <v>243</v>
      </c>
      <c r="G26" s="81">
        <v>2187</v>
      </c>
      <c r="H26" s="157">
        <v>17885.95</v>
      </c>
      <c r="I26" s="83">
        <v>433</v>
      </c>
      <c r="J26" s="81">
        <v>3897</v>
      </c>
      <c r="K26" s="157">
        <v>31854.65</v>
      </c>
      <c r="L26" s="81">
        <v>151</v>
      </c>
      <c r="M26" s="81">
        <v>1359</v>
      </c>
      <c r="N26" s="157">
        <v>11620.5</v>
      </c>
      <c r="O26" s="83">
        <v>1372</v>
      </c>
      <c r="P26" s="81">
        <v>12348</v>
      </c>
      <c r="Q26" s="157">
        <v>125531.75</v>
      </c>
      <c r="R26" s="83">
        <v>80</v>
      </c>
      <c r="S26" s="81">
        <v>720</v>
      </c>
      <c r="T26" s="158">
        <v>6772.37</v>
      </c>
      <c r="U26" s="155">
        <v>1618</v>
      </c>
      <c r="V26" s="77">
        <f>U26*9</f>
        <v>14562</v>
      </c>
      <c r="W26" s="156">
        <v>179876.15100000001</v>
      </c>
      <c r="X26" s="81">
        <v>135</v>
      </c>
      <c r="Y26" s="81">
        <f>X26*9</f>
        <v>1215</v>
      </c>
      <c r="Z26" s="157">
        <v>10506.924299999999</v>
      </c>
      <c r="AA26" s="83">
        <v>323</v>
      </c>
      <c r="AB26" s="81">
        <f>AA26*9</f>
        <v>2907</v>
      </c>
      <c r="AC26" s="157">
        <v>25121.024299999997</v>
      </c>
      <c r="AD26" s="81">
        <v>139</v>
      </c>
      <c r="AE26" s="81">
        <f>AD26*9</f>
        <v>1251</v>
      </c>
      <c r="AF26" s="157">
        <v>11292.929499999997</v>
      </c>
      <c r="AG26" s="83">
        <v>1154</v>
      </c>
      <c r="AH26" s="81">
        <f>AG26*9</f>
        <v>10386</v>
      </c>
      <c r="AI26" s="157">
        <v>111507.1746</v>
      </c>
      <c r="AJ26" s="83">
        <v>80</v>
      </c>
      <c r="AK26" s="81">
        <f>AJ26*9</f>
        <v>720</v>
      </c>
      <c r="AL26" s="158">
        <v>7116.0336000000007</v>
      </c>
      <c r="AM26" s="155">
        <v>1705</v>
      </c>
      <c r="AN26" s="77">
        <f>AM26*9</f>
        <v>15345</v>
      </c>
      <c r="AO26" s="156">
        <v>189549.94500000001</v>
      </c>
      <c r="AP26" s="81">
        <v>171</v>
      </c>
      <c r="AQ26" s="81">
        <f>AP26*9</f>
        <v>1539</v>
      </c>
      <c r="AR26" s="157">
        <v>13287.760700000001</v>
      </c>
      <c r="AS26" s="83">
        <v>374</v>
      </c>
      <c r="AT26" s="81">
        <f>AS26*9</f>
        <v>3366</v>
      </c>
      <c r="AU26" s="157">
        <v>29088.112199999996</v>
      </c>
      <c r="AV26" s="81">
        <v>145</v>
      </c>
      <c r="AW26" s="81">
        <f>AV26*9</f>
        <v>1305</v>
      </c>
      <c r="AX26" s="157">
        <v>11779.133</v>
      </c>
      <c r="AY26" s="83">
        <v>1149</v>
      </c>
      <c r="AZ26" s="81">
        <f>AY26*9</f>
        <v>10341</v>
      </c>
      <c r="BA26" s="157">
        <v>111013.92790000001</v>
      </c>
      <c r="BB26" s="83">
        <v>78</v>
      </c>
      <c r="BC26" s="81">
        <f>BB26*9</f>
        <v>702</v>
      </c>
      <c r="BD26" s="158">
        <v>6935.760000000002</v>
      </c>
      <c r="BE26" s="155">
        <v>1679</v>
      </c>
      <c r="BF26" s="81">
        <f>BE26*9</f>
        <v>15111</v>
      </c>
      <c r="BG26" s="156">
        <v>186625.06200000001</v>
      </c>
      <c r="BH26" s="81">
        <v>226</v>
      </c>
      <c r="BI26" s="81">
        <f>BH26*9</f>
        <v>2034</v>
      </c>
      <c r="BJ26" s="157">
        <v>17573.707200000001</v>
      </c>
      <c r="BK26" s="83">
        <v>436</v>
      </c>
      <c r="BL26" s="81">
        <f>BK26*9</f>
        <v>3924</v>
      </c>
      <c r="BM26" s="157">
        <v>33912.695</v>
      </c>
      <c r="BN26" s="81">
        <v>138</v>
      </c>
      <c r="BO26" s="81">
        <f>BN26*9</f>
        <v>1242</v>
      </c>
      <c r="BP26" s="157">
        <v>11213.670999999998</v>
      </c>
      <c r="BQ26" s="83">
        <v>1137</v>
      </c>
      <c r="BR26" s="81">
        <f>BQ26*9</f>
        <v>10233</v>
      </c>
      <c r="BS26" s="157">
        <v>109830.01819999999</v>
      </c>
      <c r="BT26" s="83">
        <v>99</v>
      </c>
      <c r="BU26" s="81">
        <f>BT26*9</f>
        <v>891</v>
      </c>
      <c r="BV26" s="158">
        <v>8803.08</v>
      </c>
      <c r="BW26" s="155">
        <v>1644</v>
      </c>
      <c r="BX26" s="81">
        <f>BW26*9</f>
        <v>14796</v>
      </c>
      <c r="BY26" s="156">
        <v>182720.772</v>
      </c>
      <c r="BZ26" s="81">
        <v>264</v>
      </c>
      <c r="CA26" s="81">
        <f>BZ26*9</f>
        <v>2376</v>
      </c>
      <c r="CB26" s="157">
        <v>20541.419399999999</v>
      </c>
      <c r="CC26" s="83">
        <v>553</v>
      </c>
      <c r="CD26" s="81">
        <f>CC26*9</f>
        <v>4977</v>
      </c>
      <c r="CE26" s="157">
        <v>43020.531600000002</v>
      </c>
      <c r="CF26" s="81">
        <v>149</v>
      </c>
      <c r="CG26" s="81">
        <f>CF26*9</f>
        <v>1341</v>
      </c>
      <c r="CH26" s="157">
        <v>12101.779999999999</v>
      </c>
      <c r="CI26" s="83">
        <v>1076</v>
      </c>
      <c r="CJ26" s="81">
        <f>CI26*9</f>
        <v>9684</v>
      </c>
      <c r="CK26" s="157">
        <v>103946.70480000001</v>
      </c>
      <c r="CL26" s="83">
        <v>106</v>
      </c>
      <c r="CM26" s="81">
        <f>CL26*9</f>
        <v>954</v>
      </c>
      <c r="CN26" s="158">
        <v>9426.6432000000023</v>
      </c>
      <c r="CO26" s="155">
        <v>1685</v>
      </c>
      <c r="CP26" s="81">
        <f>CO26*9</f>
        <v>15165</v>
      </c>
      <c r="CQ26" s="156">
        <v>187299.91800000001</v>
      </c>
      <c r="CR26" s="81">
        <v>211</v>
      </c>
      <c r="CS26" s="81">
        <f>CR26*9</f>
        <v>1899</v>
      </c>
      <c r="CT26" s="157">
        <v>16435.556</v>
      </c>
      <c r="CU26" s="83">
        <v>503</v>
      </c>
      <c r="CV26" s="81">
        <f>CU26*9</f>
        <v>4527</v>
      </c>
      <c r="CW26" s="157">
        <v>39144.955999999998</v>
      </c>
      <c r="CX26" s="81">
        <v>137</v>
      </c>
      <c r="CY26" s="81">
        <f>CX26*9</f>
        <v>1233</v>
      </c>
      <c r="CZ26" s="157">
        <v>11127.14</v>
      </c>
      <c r="DA26" s="83">
        <v>1070</v>
      </c>
      <c r="DB26" s="81">
        <f>DA26*9</f>
        <v>9630</v>
      </c>
      <c r="DC26" s="157">
        <v>103379.67559999999</v>
      </c>
      <c r="DD26" s="83">
        <v>50</v>
      </c>
      <c r="DE26" s="81">
        <f>DD26*9</f>
        <v>450</v>
      </c>
      <c r="DF26" s="158">
        <v>9603.36</v>
      </c>
      <c r="DG26" s="155">
        <v>2119</v>
      </c>
      <c r="DH26" s="81">
        <f>DG26*9</f>
        <v>19071</v>
      </c>
      <c r="DI26" s="156">
        <v>235559.14199999999</v>
      </c>
      <c r="DJ26" s="81">
        <v>222</v>
      </c>
      <c r="DK26" s="81">
        <f>DJ26*9</f>
        <v>1998</v>
      </c>
      <c r="DL26" s="157">
        <v>17276.390200000002</v>
      </c>
      <c r="DM26" s="83">
        <v>567</v>
      </c>
      <c r="DN26" s="81">
        <f>DM26*9</f>
        <v>5103</v>
      </c>
      <c r="DO26" s="157">
        <v>44122.031600000002</v>
      </c>
      <c r="DP26" s="81">
        <v>171</v>
      </c>
      <c r="DQ26" s="81">
        <f>DP26*9</f>
        <v>1539</v>
      </c>
      <c r="DR26" s="157">
        <v>13889.651</v>
      </c>
      <c r="DS26" s="83">
        <v>1419</v>
      </c>
      <c r="DT26" s="81">
        <f>DS26*9</f>
        <v>12771</v>
      </c>
      <c r="DU26" s="157">
        <v>137116.54879999999</v>
      </c>
      <c r="DV26" s="83">
        <v>118</v>
      </c>
      <c r="DW26" s="81">
        <f>DV26*9</f>
        <v>1062</v>
      </c>
      <c r="DX26" s="158">
        <v>10492.56</v>
      </c>
      <c r="DY26" s="155">
        <v>1964</v>
      </c>
      <c r="DZ26" s="81">
        <f>DY26*9</f>
        <v>17676</v>
      </c>
      <c r="EA26" s="156">
        <v>218298.76</v>
      </c>
      <c r="EB26" s="81">
        <v>249</v>
      </c>
      <c r="EC26" s="81">
        <f>EB26*9</f>
        <v>2241</v>
      </c>
      <c r="ED26" s="157">
        <v>19382.939999999999</v>
      </c>
      <c r="EE26" s="83">
        <v>592</v>
      </c>
      <c r="EF26" s="81">
        <f>EE26*9</f>
        <v>5328</v>
      </c>
      <c r="EG26" s="157">
        <v>46072.81</v>
      </c>
      <c r="EH26" s="81">
        <v>127</v>
      </c>
      <c r="EI26" s="81">
        <f>EH26*9</f>
        <v>1143</v>
      </c>
      <c r="EJ26" s="157">
        <v>10314.94</v>
      </c>
      <c r="EK26" s="83">
        <v>1350</v>
      </c>
      <c r="EL26" s="81">
        <f>EK26*9</f>
        <v>12150</v>
      </c>
      <c r="EM26" s="157">
        <v>130421.41</v>
      </c>
      <c r="EN26" s="83">
        <v>115</v>
      </c>
      <c r="EO26" s="81">
        <f>EN26*9</f>
        <v>1035</v>
      </c>
      <c r="EP26" s="158">
        <v>10226.92</v>
      </c>
      <c r="EQ26" s="155">
        <v>1975</v>
      </c>
      <c r="ER26" s="81">
        <f>EQ26*9</f>
        <v>17775</v>
      </c>
      <c r="ES26" s="156">
        <v>219546.47</v>
      </c>
      <c r="ET26" s="81">
        <v>262</v>
      </c>
      <c r="EU26" s="81">
        <f>ET26*9</f>
        <v>2358</v>
      </c>
      <c r="EV26" s="157">
        <v>20396.46</v>
      </c>
      <c r="EW26" s="83">
        <v>526</v>
      </c>
      <c r="EX26" s="81">
        <f>EW26*9</f>
        <v>4734</v>
      </c>
      <c r="EY26" s="157">
        <v>40951.479999999996</v>
      </c>
      <c r="EZ26" s="81">
        <v>96</v>
      </c>
      <c r="FA26" s="81">
        <f>EZ26*9</f>
        <v>864</v>
      </c>
      <c r="FB26" s="157">
        <v>7798.15</v>
      </c>
      <c r="FC26" s="83">
        <v>1191</v>
      </c>
      <c r="FD26" s="81">
        <f>FC26*9</f>
        <v>10719</v>
      </c>
      <c r="FE26" s="157">
        <v>115073.21000000002</v>
      </c>
      <c r="FF26" s="83">
        <v>110</v>
      </c>
      <c r="FG26" s="81">
        <f>FF26*9</f>
        <v>990</v>
      </c>
      <c r="FH26" s="158">
        <v>9783.4400000000023</v>
      </c>
      <c r="FI26" s="155">
        <v>1895</v>
      </c>
      <c r="FJ26" s="81">
        <f>FI26*9</f>
        <v>17055</v>
      </c>
      <c r="FK26" s="156">
        <v>210646.72</v>
      </c>
      <c r="FL26" s="81">
        <v>306</v>
      </c>
      <c r="FM26" s="81">
        <f>FL26*9</f>
        <v>2754</v>
      </c>
      <c r="FN26" s="157">
        <v>23817.68</v>
      </c>
      <c r="FO26" s="83">
        <v>512</v>
      </c>
      <c r="FP26" s="81">
        <f>FO26*9</f>
        <v>4608</v>
      </c>
      <c r="FQ26" s="157">
        <v>39845.33</v>
      </c>
      <c r="FR26" s="81">
        <v>131</v>
      </c>
      <c r="FS26" s="81">
        <f>FR26*9</f>
        <v>1179</v>
      </c>
      <c r="FT26" s="157">
        <v>10639.82</v>
      </c>
      <c r="FU26" s="83">
        <v>1154</v>
      </c>
      <c r="FV26" s="81">
        <f>FU26*9</f>
        <v>10386</v>
      </c>
      <c r="FW26" s="157">
        <v>111503.56</v>
      </c>
      <c r="FX26" s="83">
        <v>144</v>
      </c>
      <c r="FY26" s="81">
        <f>FX26*9</f>
        <v>1296</v>
      </c>
      <c r="FZ26" s="158">
        <v>12806.72</v>
      </c>
      <c r="GA26" s="155">
        <v>1937</v>
      </c>
      <c r="GB26" s="81">
        <f>GA26*9</f>
        <v>17433</v>
      </c>
      <c r="GC26" s="156">
        <v>215322.77000000002</v>
      </c>
      <c r="GD26" s="81">
        <v>280</v>
      </c>
      <c r="GE26" s="81">
        <f>GD26*9</f>
        <v>2520</v>
      </c>
      <c r="GF26" s="157">
        <v>21789.940000000002</v>
      </c>
      <c r="GG26" s="83">
        <v>554</v>
      </c>
      <c r="GH26" s="81">
        <f>GG26*9</f>
        <v>4986</v>
      </c>
      <c r="GI26" s="157">
        <v>43107.14</v>
      </c>
      <c r="GJ26" s="81">
        <v>103</v>
      </c>
      <c r="GK26" s="81">
        <f>GJ26*9</f>
        <v>927</v>
      </c>
      <c r="GL26" s="157">
        <v>8365.66</v>
      </c>
      <c r="GM26" s="83">
        <v>1167</v>
      </c>
      <c r="GN26" s="81">
        <f>GM26*9</f>
        <v>10503</v>
      </c>
      <c r="GO26" s="157">
        <v>112761.08</v>
      </c>
      <c r="GP26" s="83">
        <v>111</v>
      </c>
      <c r="GQ26" s="81">
        <f>GP26*9</f>
        <v>999</v>
      </c>
      <c r="GR26" s="158">
        <v>9870.119999999999</v>
      </c>
      <c r="GS26" s="155">
        <v>1760</v>
      </c>
      <c r="GT26" s="81">
        <f>GS26*9</f>
        <v>15840</v>
      </c>
      <c r="GU26" s="156">
        <v>195643.59999999998</v>
      </c>
      <c r="GV26" s="81">
        <v>330</v>
      </c>
      <c r="GW26" s="81">
        <f>GV26*9</f>
        <v>2970</v>
      </c>
      <c r="GX26" s="157">
        <v>25678.95</v>
      </c>
      <c r="GY26" s="83">
        <v>507</v>
      </c>
      <c r="GZ26" s="81">
        <f>GY26*9</f>
        <v>4563</v>
      </c>
      <c r="HA26" s="157">
        <v>39448.559999999998</v>
      </c>
      <c r="HB26" s="81">
        <v>118</v>
      </c>
      <c r="HC26" s="81">
        <f>HB26*9</f>
        <v>1062</v>
      </c>
      <c r="HD26" s="157">
        <v>9583.9599999999991</v>
      </c>
      <c r="HE26" s="83">
        <v>1132</v>
      </c>
      <c r="HF26" s="81">
        <f>HE26*9</f>
        <v>10188</v>
      </c>
      <c r="HG26" s="157">
        <v>109372.35</v>
      </c>
      <c r="HH26" s="83">
        <v>111</v>
      </c>
      <c r="HI26" s="81">
        <f>HH26*9</f>
        <v>999</v>
      </c>
      <c r="HJ26" s="158">
        <v>9872.36</v>
      </c>
      <c r="HK26" s="159"/>
      <c r="HL26" s="89">
        <f t="shared" si="0"/>
        <v>21897</v>
      </c>
      <c r="HM26" s="89">
        <f t="shared" si="0"/>
        <v>197073</v>
      </c>
      <c r="HN26" s="89">
        <f t="shared" si="0"/>
        <v>2422607.48</v>
      </c>
      <c r="HO26" s="89">
        <f t="shared" si="0"/>
        <v>2899</v>
      </c>
      <c r="HP26" s="89">
        <f t="shared" si="0"/>
        <v>26091</v>
      </c>
      <c r="HQ26" s="89">
        <f t="shared" si="0"/>
        <v>224573.6778</v>
      </c>
      <c r="HR26" s="89">
        <f t="shared" si="0"/>
        <v>5880</v>
      </c>
      <c r="HS26" s="89">
        <f t="shared" si="0"/>
        <v>52920</v>
      </c>
      <c r="HT26" s="89">
        <f t="shared" si="0"/>
        <v>455689.32069999998</v>
      </c>
      <c r="HU26" s="89">
        <f t="shared" si="0"/>
        <v>1605</v>
      </c>
      <c r="HV26" s="89">
        <f t="shared" si="0"/>
        <v>14445</v>
      </c>
      <c r="HW26" s="89">
        <f t="shared" si="0"/>
        <v>129727.3345</v>
      </c>
      <c r="HX26" s="89">
        <f t="shared" si="0"/>
        <v>14371</v>
      </c>
      <c r="HY26" s="89">
        <f t="shared" si="0"/>
        <v>129339</v>
      </c>
      <c r="HZ26" s="89">
        <f t="shared" si="0"/>
        <v>1381457.4099000003</v>
      </c>
      <c r="IA26" s="89">
        <f t="shared" si="0"/>
        <v>1202</v>
      </c>
      <c r="IB26" s="89">
        <f t="shared" si="1"/>
        <v>10818</v>
      </c>
      <c r="IC26" s="89">
        <f t="shared" si="1"/>
        <v>111709.3668</v>
      </c>
    </row>
    <row r="27" spans="1:239" ht="13" x14ac:dyDescent="0.3">
      <c r="A27" s="91">
        <v>14</v>
      </c>
      <c r="B27" s="161" t="s">
        <v>34</v>
      </c>
      <c r="C27" s="155">
        <v>0</v>
      </c>
      <c r="D27" s="77">
        <v>0</v>
      </c>
      <c r="E27" s="156">
        <v>0</v>
      </c>
      <c r="F27" s="81">
        <v>2</v>
      </c>
      <c r="G27" s="81">
        <v>20</v>
      </c>
      <c r="H27" s="157">
        <v>163.4</v>
      </c>
      <c r="I27" s="83">
        <v>3</v>
      </c>
      <c r="J27" s="81">
        <v>30</v>
      </c>
      <c r="K27" s="157">
        <v>245.10000000000002</v>
      </c>
      <c r="L27" s="81"/>
      <c r="M27" s="81"/>
      <c r="N27" s="157"/>
      <c r="O27" s="83"/>
      <c r="P27" s="81"/>
      <c r="Q27" s="157"/>
      <c r="R27" s="83"/>
      <c r="S27" s="81"/>
      <c r="T27" s="158"/>
      <c r="U27" s="155">
        <v>0</v>
      </c>
      <c r="V27" s="77">
        <f>U27*10</f>
        <v>0</v>
      </c>
      <c r="W27" s="156">
        <v>0</v>
      </c>
      <c r="X27" s="81">
        <v>0</v>
      </c>
      <c r="Y27" s="81">
        <f>X27*10</f>
        <v>0</v>
      </c>
      <c r="Z27" s="157"/>
      <c r="AA27" s="83">
        <v>1</v>
      </c>
      <c r="AB27" s="81">
        <f>AA27*10</f>
        <v>10</v>
      </c>
      <c r="AC27" s="157">
        <v>86.45</v>
      </c>
      <c r="AD27" s="81"/>
      <c r="AE27" s="81">
        <f>AD27*10</f>
        <v>0</v>
      </c>
      <c r="AF27" s="157"/>
      <c r="AG27" s="83">
        <v>2</v>
      </c>
      <c r="AH27" s="81">
        <f>AG27*10</f>
        <v>20</v>
      </c>
      <c r="AI27" s="157">
        <v>214.7</v>
      </c>
      <c r="AJ27" s="83">
        <v>0</v>
      </c>
      <c r="AK27" s="81">
        <f>AJ27*10</f>
        <v>0</v>
      </c>
      <c r="AL27" s="158"/>
      <c r="AM27" s="155">
        <v>0</v>
      </c>
      <c r="AN27" s="77">
        <f>AM27*10</f>
        <v>0</v>
      </c>
      <c r="AO27" s="156">
        <v>247</v>
      </c>
      <c r="AP27" s="81">
        <v>1</v>
      </c>
      <c r="AQ27" s="81">
        <f>AP27*10</f>
        <v>10</v>
      </c>
      <c r="AR27" s="157">
        <v>86.45</v>
      </c>
      <c r="AS27" s="83">
        <v>0</v>
      </c>
      <c r="AT27" s="81">
        <f>AS27*10</f>
        <v>0</v>
      </c>
      <c r="AU27" s="157">
        <v>0</v>
      </c>
      <c r="AV27" s="81"/>
      <c r="AW27" s="81">
        <f>AV27*10</f>
        <v>0</v>
      </c>
      <c r="AX27" s="157">
        <v>0</v>
      </c>
      <c r="AY27" s="83">
        <v>5</v>
      </c>
      <c r="AZ27" s="81">
        <f>AY27*10</f>
        <v>50</v>
      </c>
      <c r="BA27" s="157">
        <v>536.75</v>
      </c>
      <c r="BB27" s="83">
        <v>1</v>
      </c>
      <c r="BC27" s="81">
        <f>BB27*10</f>
        <v>10</v>
      </c>
      <c r="BD27" s="158">
        <v>98.8</v>
      </c>
      <c r="BE27" s="155">
        <v>0</v>
      </c>
      <c r="BF27" s="81">
        <f>BE27*10</f>
        <v>0</v>
      </c>
      <c r="BG27" s="156">
        <v>0</v>
      </c>
      <c r="BH27" s="81">
        <v>1</v>
      </c>
      <c r="BI27" s="81">
        <f>BH27*10</f>
        <v>10</v>
      </c>
      <c r="BJ27" s="157">
        <v>86.45</v>
      </c>
      <c r="BK27" s="83">
        <v>1</v>
      </c>
      <c r="BL27" s="81">
        <f>BK27*10</f>
        <v>10</v>
      </c>
      <c r="BM27" s="157">
        <v>86.45</v>
      </c>
      <c r="BN27" s="81"/>
      <c r="BO27" s="81">
        <f>BN27*10</f>
        <v>0</v>
      </c>
      <c r="BP27" s="157"/>
      <c r="BQ27" s="83">
        <v>1</v>
      </c>
      <c r="BR27" s="81">
        <f>BQ27*10</f>
        <v>10</v>
      </c>
      <c r="BS27" s="157">
        <v>107.35</v>
      </c>
      <c r="BT27" s="83">
        <v>0</v>
      </c>
      <c r="BU27" s="81">
        <f>BT27*10</f>
        <v>0</v>
      </c>
      <c r="BV27" s="158">
        <v>0</v>
      </c>
      <c r="BW27" s="155">
        <v>0</v>
      </c>
      <c r="BX27" s="81">
        <f>BW27*10</f>
        <v>0</v>
      </c>
      <c r="BY27" s="156">
        <v>0</v>
      </c>
      <c r="BZ27" s="81">
        <v>0</v>
      </c>
      <c r="CA27" s="81">
        <f>BZ27*10</f>
        <v>0</v>
      </c>
      <c r="CB27" s="157">
        <v>0</v>
      </c>
      <c r="CC27" s="83">
        <v>1</v>
      </c>
      <c r="CD27" s="81">
        <f>CC27*10</f>
        <v>10</v>
      </c>
      <c r="CE27" s="157">
        <v>86.45</v>
      </c>
      <c r="CF27" s="81"/>
      <c r="CG27" s="81">
        <f>CF27*10</f>
        <v>0</v>
      </c>
      <c r="CH27" s="157">
        <v>90.25</v>
      </c>
      <c r="CI27" s="83">
        <v>1</v>
      </c>
      <c r="CJ27" s="81">
        <f>CI27*10</f>
        <v>10</v>
      </c>
      <c r="CK27" s="157">
        <v>107.35</v>
      </c>
      <c r="CL27" s="83">
        <v>0</v>
      </c>
      <c r="CM27" s="81">
        <f>CL27*10</f>
        <v>0</v>
      </c>
      <c r="CN27" s="158">
        <v>0</v>
      </c>
      <c r="CO27" s="155">
        <v>0</v>
      </c>
      <c r="CP27" s="81">
        <f>CO27*10</f>
        <v>0</v>
      </c>
      <c r="CQ27" s="156">
        <v>370.5</v>
      </c>
      <c r="CR27" s="81">
        <v>0</v>
      </c>
      <c r="CS27" s="81">
        <f>CR27*10</f>
        <v>0</v>
      </c>
      <c r="CT27" s="157">
        <v>0</v>
      </c>
      <c r="CU27" s="83">
        <v>1</v>
      </c>
      <c r="CV27" s="81">
        <f>CU27*10</f>
        <v>10</v>
      </c>
      <c r="CW27" s="157">
        <v>86.45</v>
      </c>
      <c r="CX27" s="81"/>
      <c r="CY27" s="81">
        <f>CX27*10</f>
        <v>0</v>
      </c>
      <c r="CZ27" s="157">
        <v>0</v>
      </c>
      <c r="DA27" s="83">
        <v>3</v>
      </c>
      <c r="DB27" s="81">
        <f>DA27*10</f>
        <v>30</v>
      </c>
      <c r="DC27" s="157">
        <v>322.04999999999995</v>
      </c>
      <c r="DD27" s="83">
        <v>0</v>
      </c>
      <c r="DE27" s="81">
        <f>DD27*10</f>
        <v>0</v>
      </c>
      <c r="DF27" s="158">
        <v>0</v>
      </c>
      <c r="DG27" s="155">
        <v>6</v>
      </c>
      <c r="DH27" s="81">
        <f>DG27*10</f>
        <v>60</v>
      </c>
      <c r="DI27" s="156">
        <v>741</v>
      </c>
      <c r="DJ27" s="81">
        <v>2</v>
      </c>
      <c r="DK27" s="81">
        <f>DJ27*10</f>
        <v>20</v>
      </c>
      <c r="DL27" s="157">
        <v>173.99200000000002</v>
      </c>
      <c r="DM27" s="83">
        <v>8</v>
      </c>
      <c r="DN27" s="81">
        <f>DM27*10</f>
        <v>80</v>
      </c>
      <c r="DO27" s="157">
        <v>691.6</v>
      </c>
      <c r="DP27" s="81"/>
      <c r="DQ27" s="81">
        <f>DP27*10</f>
        <v>0</v>
      </c>
      <c r="DR27" s="157">
        <v>0</v>
      </c>
      <c r="DS27" s="83">
        <v>7</v>
      </c>
      <c r="DT27" s="81">
        <f>DS27*10</f>
        <v>70</v>
      </c>
      <c r="DU27" s="157">
        <v>751.45</v>
      </c>
      <c r="DV27" s="83">
        <v>1</v>
      </c>
      <c r="DW27" s="81">
        <f>DV27*10</f>
        <v>10</v>
      </c>
      <c r="DX27" s="158">
        <v>98.8</v>
      </c>
      <c r="DY27" s="155">
        <v>3</v>
      </c>
      <c r="DZ27" s="81">
        <f>DY27*10</f>
        <v>30</v>
      </c>
      <c r="EA27" s="156">
        <v>370.5</v>
      </c>
      <c r="EB27" s="81">
        <v>4</v>
      </c>
      <c r="EC27" s="81">
        <f>EB27*10</f>
        <v>40</v>
      </c>
      <c r="ED27" s="157">
        <v>345.8</v>
      </c>
      <c r="EE27" s="83">
        <v>5</v>
      </c>
      <c r="EF27" s="81">
        <f>EE27*10</f>
        <v>50</v>
      </c>
      <c r="EG27" s="157">
        <v>432.25</v>
      </c>
      <c r="EH27" s="163">
        <f t="shared" ref="EH27" si="2">EF27+EG27</f>
        <v>482.25</v>
      </c>
      <c r="EI27" s="81">
        <f>EH27*10</f>
        <v>4822.5</v>
      </c>
      <c r="EJ27" s="157">
        <v>90.25</v>
      </c>
      <c r="EK27" s="83">
        <v>9</v>
      </c>
      <c r="EL27" s="81">
        <f>EK27*10</f>
        <v>90</v>
      </c>
      <c r="EM27" s="157">
        <v>966.15000000000009</v>
      </c>
      <c r="EN27" s="83">
        <v>0</v>
      </c>
      <c r="EO27" s="81">
        <f>EN27*10</f>
        <v>0</v>
      </c>
      <c r="EP27" s="164">
        <f t="shared" ref="EP27" si="3">EN27+EO27</f>
        <v>0</v>
      </c>
      <c r="EQ27" s="155">
        <v>9</v>
      </c>
      <c r="ER27" s="81">
        <f>EQ27*10</f>
        <v>90</v>
      </c>
      <c r="ES27" s="156">
        <v>1111.5</v>
      </c>
      <c r="ET27" s="81">
        <v>1</v>
      </c>
      <c r="EU27" s="81">
        <f>ET27*10</f>
        <v>10</v>
      </c>
      <c r="EV27" s="157">
        <v>86.45</v>
      </c>
      <c r="EW27" s="83">
        <v>2</v>
      </c>
      <c r="EX27" s="81">
        <f>EW27*10</f>
        <v>20</v>
      </c>
      <c r="EY27" s="157">
        <v>172.9</v>
      </c>
      <c r="EZ27" s="81"/>
      <c r="FA27" s="81">
        <f>EZ27*10</f>
        <v>0</v>
      </c>
      <c r="FB27" s="157"/>
      <c r="FC27" s="83">
        <v>13</v>
      </c>
      <c r="FD27" s="81">
        <f>FC27*10</f>
        <v>130</v>
      </c>
      <c r="FE27" s="157">
        <v>1395.5500000000002</v>
      </c>
      <c r="FF27" s="83">
        <v>0</v>
      </c>
      <c r="FG27" s="81">
        <f>FF27*10</f>
        <v>0</v>
      </c>
      <c r="FH27" s="158">
        <v>0</v>
      </c>
      <c r="FI27" s="155">
        <v>11</v>
      </c>
      <c r="FJ27" s="81">
        <f>FI27*10</f>
        <v>110</v>
      </c>
      <c r="FK27" s="156">
        <v>1358.5</v>
      </c>
      <c r="FL27" s="81">
        <v>0</v>
      </c>
      <c r="FM27" s="81">
        <f>FL27*10</f>
        <v>0</v>
      </c>
      <c r="FN27" s="157">
        <v>0</v>
      </c>
      <c r="FO27" s="83">
        <v>1</v>
      </c>
      <c r="FP27" s="81">
        <f>FO27*10</f>
        <v>10</v>
      </c>
      <c r="FQ27" s="157">
        <v>86.45</v>
      </c>
      <c r="FR27" s="81">
        <v>3</v>
      </c>
      <c r="FS27" s="81">
        <f>FR27*10</f>
        <v>30</v>
      </c>
      <c r="FT27" s="157">
        <v>270.75</v>
      </c>
      <c r="FU27" s="83">
        <v>13</v>
      </c>
      <c r="FV27" s="81">
        <f>FU27*10</f>
        <v>130</v>
      </c>
      <c r="FW27" s="157">
        <v>1395.55</v>
      </c>
      <c r="FX27" s="83">
        <v>1</v>
      </c>
      <c r="FY27" s="81">
        <f>FX27*10</f>
        <v>10</v>
      </c>
      <c r="FZ27" s="158">
        <v>98.8</v>
      </c>
      <c r="GA27" s="155">
        <v>5</v>
      </c>
      <c r="GB27" s="81">
        <f>GA27*10</f>
        <v>50</v>
      </c>
      <c r="GC27" s="156">
        <v>617.5</v>
      </c>
      <c r="GD27" s="81">
        <v>1</v>
      </c>
      <c r="GE27" s="81">
        <f>GD27*10</f>
        <v>10</v>
      </c>
      <c r="GF27" s="157">
        <v>86.45</v>
      </c>
      <c r="GG27" s="83">
        <v>6</v>
      </c>
      <c r="GH27" s="81">
        <f>GG27*10</f>
        <v>60</v>
      </c>
      <c r="GI27" s="157">
        <v>518.70000000000005</v>
      </c>
      <c r="GJ27" s="81">
        <v>0</v>
      </c>
      <c r="GK27" s="81">
        <f>GJ27*10</f>
        <v>0</v>
      </c>
      <c r="GL27" s="157">
        <v>0</v>
      </c>
      <c r="GM27" s="83">
        <v>18</v>
      </c>
      <c r="GN27" s="81">
        <f>GM27*10</f>
        <v>180</v>
      </c>
      <c r="GO27" s="157">
        <v>1932.3</v>
      </c>
      <c r="GP27" s="83">
        <v>2</v>
      </c>
      <c r="GQ27" s="81">
        <f>GP27*10</f>
        <v>20</v>
      </c>
      <c r="GR27" s="158">
        <v>197.6</v>
      </c>
      <c r="GS27" s="155">
        <v>14</v>
      </c>
      <c r="GT27" s="81">
        <f>GS27*10</f>
        <v>140</v>
      </c>
      <c r="GU27" s="156">
        <v>1729</v>
      </c>
      <c r="GV27" s="81">
        <v>0</v>
      </c>
      <c r="GW27" s="81">
        <f>GV27*10</f>
        <v>0</v>
      </c>
      <c r="GX27" s="157">
        <v>0</v>
      </c>
      <c r="GY27" s="83">
        <v>1</v>
      </c>
      <c r="GZ27" s="81">
        <f>GY27*10</f>
        <v>10</v>
      </c>
      <c r="HA27" s="157">
        <v>86.45</v>
      </c>
      <c r="HB27" s="81">
        <v>1</v>
      </c>
      <c r="HC27" s="81">
        <f>HB27*10</f>
        <v>10</v>
      </c>
      <c r="HD27" s="157">
        <v>90.25</v>
      </c>
      <c r="HE27" s="83">
        <v>22</v>
      </c>
      <c r="HF27" s="81">
        <f>HE27*10</f>
        <v>220</v>
      </c>
      <c r="HG27" s="157">
        <v>2361.6999999999998</v>
      </c>
      <c r="HH27" s="83">
        <v>1</v>
      </c>
      <c r="HI27" s="81">
        <f>HH27*10</f>
        <v>10</v>
      </c>
      <c r="HJ27" s="158">
        <v>98.8</v>
      </c>
      <c r="HK27" s="159"/>
      <c r="HL27" s="89">
        <f t="shared" si="0"/>
        <v>48</v>
      </c>
      <c r="HM27" s="89">
        <f t="shared" si="0"/>
        <v>480</v>
      </c>
      <c r="HN27" s="89">
        <f t="shared" si="0"/>
        <v>6545.5</v>
      </c>
      <c r="HO27" s="89">
        <f t="shared" si="0"/>
        <v>12</v>
      </c>
      <c r="HP27" s="89">
        <f t="shared" si="0"/>
        <v>120</v>
      </c>
      <c r="HQ27" s="89">
        <f t="shared" si="0"/>
        <v>1028.9920000000002</v>
      </c>
      <c r="HR27" s="89">
        <f t="shared" si="0"/>
        <v>30</v>
      </c>
      <c r="HS27" s="89">
        <f t="shared" si="0"/>
        <v>300</v>
      </c>
      <c r="HT27" s="89">
        <f t="shared" si="0"/>
        <v>2579.25</v>
      </c>
      <c r="HU27" s="89">
        <f t="shared" si="0"/>
        <v>486.25</v>
      </c>
      <c r="HV27" s="89">
        <f t="shared" si="0"/>
        <v>4862.5</v>
      </c>
      <c r="HW27" s="89">
        <f t="shared" si="0"/>
        <v>541.5</v>
      </c>
      <c r="HX27" s="89">
        <f t="shared" si="0"/>
        <v>94</v>
      </c>
      <c r="HY27" s="89">
        <f t="shared" si="0"/>
        <v>940</v>
      </c>
      <c r="HZ27" s="89">
        <f t="shared" si="0"/>
        <v>10090.900000000001</v>
      </c>
      <c r="IA27" s="89">
        <f t="shared" si="0"/>
        <v>6</v>
      </c>
      <c r="IB27" s="89">
        <f t="shared" si="1"/>
        <v>60</v>
      </c>
      <c r="IC27" s="89">
        <f t="shared" si="1"/>
        <v>592.79999999999995</v>
      </c>
    </row>
    <row r="28" spans="1:239" ht="9.75" customHeight="1" x14ac:dyDescent="0.3">
      <c r="A28" s="95">
        <v>15</v>
      </c>
      <c r="B28" s="165" t="s">
        <v>34</v>
      </c>
      <c r="C28" s="166"/>
      <c r="D28" s="97">
        <f>C28*0.5</f>
        <v>0</v>
      </c>
      <c r="E28" s="167"/>
      <c r="F28" s="100"/>
      <c r="G28" s="100">
        <v>0</v>
      </c>
      <c r="H28" s="168"/>
      <c r="I28" s="103"/>
      <c r="J28" s="100">
        <v>0</v>
      </c>
      <c r="K28" s="168"/>
      <c r="L28" s="100"/>
      <c r="M28" s="100"/>
      <c r="N28" s="168"/>
      <c r="O28" s="17"/>
      <c r="P28" s="100"/>
      <c r="Q28" s="168"/>
      <c r="R28" s="103"/>
      <c r="S28" s="101"/>
      <c r="T28" s="169"/>
      <c r="U28" s="166"/>
      <c r="V28" s="97">
        <f>U28*0.5</f>
        <v>0</v>
      </c>
      <c r="W28" s="167"/>
      <c r="X28" s="100"/>
      <c r="Y28" s="81">
        <f t="shared" ref="Y28" si="4">X28*1</f>
        <v>0</v>
      </c>
      <c r="Z28" s="168"/>
      <c r="AA28" s="103"/>
      <c r="AB28" s="81">
        <f t="shared" ref="AB28" si="5">AA28*1</f>
        <v>0</v>
      </c>
      <c r="AC28" s="168"/>
      <c r="AD28" s="100"/>
      <c r="AE28" s="81">
        <f t="shared" ref="AE28:AE29" si="6">AD28*1</f>
        <v>0</v>
      </c>
      <c r="AF28" s="168"/>
      <c r="AG28" s="17"/>
      <c r="AH28" s="81">
        <f t="shared" ref="AH28" si="7">AG28*1</f>
        <v>0</v>
      </c>
      <c r="AI28" s="168"/>
      <c r="AJ28" s="103"/>
      <c r="AK28" s="81">
        <f t="shared" ref="AK28:AK29" si="8">AJ28*1</f>
        <v>0</v>
      </c>
      <c r="AL28" s="169"/>
      <c r="AM28" s="166"/>
      <c r="AN28" s="97">
        <f t="shared" ref="AN28:AN29" si="9">AM28*1</f>
        <v>0</v>
      </c>
      <c r="AO28" s="167"/>
      <c r="AP28" s="100"/>
      <c r="AQ28" s="100">
        <f t="shared" ref="AQ28:AQ29" si="10">AP28*1</f>
        <v>0</v>
      </c>
      <c r="AR28" s="168"/>
      <c r="AS28" s="103"/>
      <c r="AT28" s="100">
        <f t="shared" ref="AT28:AT29" si="11">AS28*1</f>
        <v>0</v>
      </c>
      <c r="AU28" s="168"/>
      <c r="AV28" s="100"/>
      <c r="AW28" s="100">
        <f t="shared" ref="AW28:AW29" si="12">AV28*1</f>
        <v>0</v>
      </c>
      <c r="AX28" s="168"/>
      <c r="AY28" s="17"/>
      <c r="AZ28" s="100">
        <f t="shared" ref="AZ28:AZ29" si="13">AY28*1</f>
        <v>0</v>
      </c>
      <c r="BA28" s="168"/>
      <c r="BB28" s="103"/>
      <c r="BC28" s="101">
        <f t="shared" ref="BC28" si="14">BB28*1</f>
        <v>0</v>
      </c>
      <c r="BD28" s="169"/>
      <c r="BE28" s="166"/>
      <c r="BF28" s="97">
        <f>BE28*0.5</f>
        <v>0</v>
      </c>
      <c r="BG28" s="167"/>
      <c r="BH28" s="100"/>
      <c r="BI28" s="100">
        <v>0</v>
      </c>
      <c r="BJ28" s="168"/>
      <c r="BK28" s="103"/>
      <c r="BL28" s="100">
        <v>0</v>
      </c>
      <c r="BM28" s="168"/>
      <c r="BN28" s="100"/>
      <c r="BO28" s="100"/>
      <c r="BP28" s="168"/>
      <c r="BQ28" s="17"/>
      <c r="BR28" s="100"/>
      <c r="BS28" s="168"/>
      <c r="BT28" s="103"/>
      <c r="BU28" s="101"/>
      <c r="BV28" s="169"/>
      <c r="BW28" s="166"/>
      <c r="BX28" s="97">
        <f>BW28*0.5</f>
        <v>0</v>
      </c>
      <c r="BY28" s="167"/>
      <c r="BZ28" s="100"/>
      <c r="CA28" s="100">
        <v>0</v>
      </c>
      <c r="CB28" s="168"/>
      <c r="CC28" s="103"/>
      <c r="CD28" s="100">
        <v>0</v>
      </c>
      <c r="CE28" s="168"/>
      <c r="CF28" s="100"/>
      <c r="CG28" s="100"/>
      <c r="CH28" s="168"/>
      <c r="CI28" s="17"/>
      <c r="CJ28" s="100"/>
      <c r="CK28" s="168"/>
      <c r="CL28" s="103"/>
      <c r="CM28" s="101"/>
      <c r="CN28" s="169"/>
      <c r="CO28" s="166"/>
      <c r="CP28" s="97">
        <f>CO28*0.5</f>
        <v>0</v>
      </c>
      <c r="CQ28" s="167"/>
      <c r="CR28" s="100"/>
      <c r="CS28" s="100">
        <v>0</v>
      </c>
      <c r="CT28" s="168"/>
      <c r="CU28" s="103"/>
      <c r="CV28" s="100">
        <v>0</v>
      </c>
      <c r="CW28" s="168"/>
      <c r="CX28" s="100"/>
      <c r="CY28" s="100"/>
      <c r="CZ28" s="168">
        <v>0</v>
      </c>
      <c r="DA28" s="17"/>
      <c r="DB28" s="100"/>
      <c r="DC28" s="168"/>
      <c r="DD28" s="103"/>
      <c r="DE28" s="101"/>
      <c r="DF28" s="169"/>
      <c r="DG28" s="166"/>
      <c r="DH28" s="97">
        <f>DG28*0.5</f>
        <v>0</v>
      </c>
      <c r="DI28" s="167"/>
      <c r="DJ28" s="100"/>
      <c r="DK28" s="100">
        <v>0</v>
      </c>
      <c r="DL28" s="168"/>
      <c r="DM28" s="103"/>
      <c r="DN28" s="100">
        <v>0</v>
      </c>
      <c r="DO28" s="168"/>
      <c r="DP28" s="100"/>
      <c r="DQ28" s="100"/>
      <c r="DR28" s="168">
        <v>0</v>
      </c>
      <c r="DS28" s="17"/>
      <c r="DT28" s="100"/>
      <c r="DU28" s="168"/>
      <c r="DV28" s="103"/>
      <c r="DW28" s="101"/>
      <c r="DX28" s="169"/>
      <c r="DY28" s="166"/>
      <c r="DZ28" s="97">
        <f>DY28*0.5</f>
        <v>0</v>
      </c>
      <c r="EA28" s="167"/>
      <c r="EB28" s="100"/>
      <c r="EC28" s="100">
        <v>0</v>
      </c>
      <c r="ED28" s="168"/>
      <c r="EE28" s="103"/>
      <c r="EF28" s="100">
        <v>0</v>
      </c>
      <c r="EG28" s="168"/>
      <c r="EH28" s="100"/>
      <c r="EI28" s="100"/>
      <c r="EJ28" s="168">
        <v>0</v>
      </c>
      <c r="EK28" s="17"/>
      <c r="EL28" s="100"/>
      <c r="EM28" s="168"/>
      <c r="EN28" s="103"/>
      <c r="EO28" s="101"/>
      <c r="EP28" s="169"/>
      <c r="EQ28" s="166"/>
      <c r="ER28" s="97">
        <f>EQ28*0.5</f>
        <v>0</v>
      </c>
      <c r="ES28" s="167"/>
      <c r="ET28" s="100"/>
      <c r="EU28" s="100">
        <v>0</v>
      </c>
      <c r="EV28" s="168"/>
      <c r="EW28" s="103"/>
      <c r="EX28" s="100">
        <v>0</v>
      </c>
      <c r="EY28" s="168"/>
      <c r="EZ28" s="100"/>
      <c r="FA28" s="100"/>
      <c r="FB28" s="168">
        <v>0</v>
      </c>
      <c r="FC28" s="17"/>
      <c r="FD28" s="100"/>
      <c r="FE28" s="168"/>
      <c r="FF28" s="103"/>
      <c r="FG28" s="101"/>
      <c r="FH28" s="169"/>
      <c r="FI28" s="166"/>
      <c r="FJ28" s="97">
        <f>FI28*0.5</f>
        <v>0</v>
      </c>
      <c r="FK28" s="167"/>
      <c r="FL28" s="100"/>
      <c r="FM28" s="100">
        <v>0</v>
      </c>
      <c r="FN28" s="168"/>
      <c r="FO28" s="103"/>
      <c r="FP28" s="100">
        <v>0</v>
      </c>
      <c r="FQ28" s="168"/>
      <c r="FR28" s="100"/>
      <c r="FS28" s="100"/>
      <c r="FT28" s="168">
        <v>0</v>
      </c>
      <c r="FU28" s="17"/>
      <c r="FV28" s="100"/>
      <c r="FW28" s="168"/>
      <c r="FX28" s="103"/>
      <c r="FY28" s="101"/>
      <c r="FZ28" s="169"/>
      <c r="GA28" s="166"/>
      <c r="GB28" s="97">
        <f>GA28*0.5</f>
        <v>0</v>
      </c>
      <c r="GC28" s="167"/>
      <c r="GD28" s="100"/>
      <c r="GE28" s="100">
        <v>0</v>
      </c>
      <c r="GF28" s="168"/>
      <c r="GG28" s="103"/>
      <c r="GH28" s="100">
        <v>0</v>
      </c>
      <c r="GI28" s="168"/>
      <c r="GJ28" s="100"/>
      <c r="GK28" s="100"/>
      <c r="GL28" s="168">
        <v>0</v>
      </c>
      <c r="GM28" s="17"/>
      <c r="GN28" s="100"/>
      <c r="GO28" s="168"/>
      <c r="GP28" s="103"/>
      <c r="GQ28" s="101"/>
      <c r="GR28" s="169"/>
      <c r="GS28" s="166"/>
      <c r="GT28" s="97">
        <f>GS28*0.5</f>
        <v>0</v>
      </c>
      <c r="GU28" s="167"/>
      <c r="GV28" s="100"/>
      <c r="GW28" s="100">
        <v>0</v>
      </c>
      <c r="GX28" s="168"/>
      <c r="GY28" s="103"/>
      <c r="GZ28" s="100">
        <v>0</v>
      </c>
      <c r="HA28" s="168"/>
      <c r="HB28" s="100"/>
      <c r="HC28" s="100"/>
      <c r="HD28" s="168">
        <v>0</v>
      </c>
      <c r="HE28" s="17"/>
      <c r="HF28" s="100"/>
      <c r="HG28" s="168"/>
      <c r="HH28" s="103"/>
      <c r="HI28" s="101"/>
      <c r="HJ28" s="169"/>
      <c r="HK28" s="170"/>
      <c r="HL28" s="89">
        <f t="shared" si="0"/>
        <v>0</v>
      </c>
      <c r="HM28" s="89">
        <f t="shared" si="0"/>
        <v>0</v>
      </c>
      <c r="HN28" s="89">
        <f t="shared" si="0"/>
        <v>0</v>
      </c>
      <c r="HO28" s="89">
        <f t="shared" si="0"/>
        <v>0</v>
      </c>
      <c r="HP28" s="89">
        <f t="shared" si="0"/>
        <v>0</v>
      </c>
      <c r="HQ28" s="89">
        <f t="shared" si="0"/>
        <v>0</v>
      </c>
      <c r="HR28" s="89">
        <f t="shared" si="0"/>
        <v>0</v>
      </c>
      <c r="HS28" s="89">
        <f t="shared" si="0"/>
        <v>0</v>
      </c>
      <c r="HT28" s="89">
        <f t="shared" si="0"/>
        <v>0</v>
      </c>
      <c r="HU28" s="89">
        <f t="shared" si="0"/>
        <v>0</v>
      </c>
      <c r="HV28" s="89">
        <f t="shared" si="0"/>
        <v>0</v>
      </c>
      <c r="HW28" s="89">
        <f t="shared" si="0"/>
        <v>0</v>
      </c>
      <c r="HX28" s="89">
        <f t="shared" si="0"/>
        <v>0</v>
      </c>
      <c r="HY28" s="89">
        <f t="shared" si="0"/>
        <v>0</v>
      </c>
      <c r="HZ28" s="89">
        <f t="shared" si="0"/>
        <v>0</v>
      </c>
      <c r="IA28" s="89">
        <f t="shared" si="0"/>
        <v>0</v>
      </c>
      <c r="IB28" s="89">
        <f t="shared" si="1"/>
        <v>0</v>
      </c>
      <c r="IC28" s="89">
        <f t="shared" si="1"/>
        <v>0</v>
      </c>
    </row>
    <row r="29" spans="1:239" ht="13.5" thickBot="1" x14ac:dyDescent="0.35">
      <c r="A29" s="110"/>
      <c r="B29" s="171"/>
      <c r="C29" s="172"/>
      <c r="D29" s="118"/>
      <c r="E29" s="173"/>
      <c r="F29" s="119"/>
      <c r="G29" s="115"/>
      <c r="H29" s="174"/>
      <c r="I29" s="120"/>
      <c r="J29" s="115"/>
      <c r="K29" s="174"/>
      <c r="L29" s="115"/>
      <c r="M29" s="115"/>
      <c r="N29" s="174"/>
      <c r="O29" s="116"/>
      <c r="P29" s="115"/>
      <c r="Q29" s="174"/>
      <c r="R29" s="116"/>
      <c r="S29" s="116"/>
      <c r="T29" s="175"/>
      <c r="U29" s="176"/>
      <c r="V29" s="112"/>
      <c r="W29" s="177"/>
      <c r="X29" s="119"/>
      <c r="Y29" s="81"/>
      <c r="Z29" s="174"/>
      <c r="AA29" s="120"/>
      <c r="AB29" s="115"/>
      <c r="AC29" s="174"/>
      <c r="AD29" s="115"/>
      <c r="AE29" s="81">
        <f t="shared" si="6"/>
        <v>0</v>
      </c>
      <c r="AF29" s="174"/>
      <c r="AG29" s="116"/>
      <c r="AH29" s="115"/>
      <c r="AI29" s="174"/>
      <c r="AJ29" s="116"/>
      <c r="AK29" s="81">
        <f t="shared" si="8"/>
        <v>0</v>
      </c>
      <c r="AL29" s="175"/>
      <c r="AM29" s="176"/>
      <c r="AN29" s="112">
        <f t="shared" si="9"/>
        <v>0</v>
      </c>
      <c r="AO29" s="177"/>
      <c r="AP29" s="119"/>
      <c r="AQ29" s="115">
        <f t="shared" si="10"/>
        <v>0</v>
      </c>
      <c r="AR29" s="174"/>
      <c r="AS29" s="120"/>
      <c r="AT29" s="115">
        <f t="shared" si="11"/>
        <v>0</v>
      </c>
      <c r="AU29" s="174"/>
      <c r="AV29" s="115"/>
      <c r="AW29" s="115">
        <f t="shared" si="12"/>
        <v>0</v>
      </c>
      <c r="AX29" s="174"/>
      <c r="AY29" s="116"/>
      <c r="AZ29" s="115">
        <f t="shared" si="13"/>
        <v>0</v>
      </c>
      <c r="BA29" s="174"/>
      <c r="BB29" s="116"/>
      <c r="BC29" s="116"/>
      <c r="BD29" s="175"/>
      <c r="BE29" s="172"/>
      <c r="BF29" s="118"/>
      <c r="BG29" s="173"/>
      <c r="BH29" s="119"/>
      <c r="BI29" s="115"/>
      <c r="BJ29" s="174"/>
      <c r="BK29" s="120"/>
      <c r="BL29" s="115"/>
      <c r="BM29" s="174"/>
      <c r="BN29" s="115"/>
      <c r="BO29" s="115"/>
      <c r="BP29" s="174"/>
      <c r="BQ29" s="116"/>
      <c r="BR29" s="115"/>
      <c r="BS29" s="174"/>
      <c r="BT29" s="116"/>
      <c r="BU29" s="116"/>
      <c r="BV29" s="175"/>
      <c r="BW29" s="172"/>
      <c r="BX29" s="118"/>
      <c r="BY29" s="173"/>
      <c r="BZ29" s="119"/>
      <c r="CA29" s="115"/>
      <c r="CB29" s="174"/>
      <c r="CC29" s="120"/>
      <c r="CD29" s="115"/>
      <c r="CE29" s="174"/>
      <c r="CF29" s="115"/>
      <c r="CG29" s="115"/>
      <c r="CH29" s="174"/>
      <c r="CI29" s="116"/>
      <c r="CJ29" s="115"/>
      <c r="CK29" s="174"/>
      <c r="CL29" s="116"/>
      <c r="CM29" s="116"/>
      <c r="CN29" s="175"/>
      <c r="CO29" s="172"/>
      <c r="CP29" s="118"/>
      <c r="CQ29" s="173"/>
      <c r="CR29" s="119"/>
      <c r="CS29" s="115"/>
      <c r="CT29" s="174"/>
      <c r="CU29" s="120"/>
      <c r="CV29" s="115"/>
      <c r="CW29" s="174"/>
      <c r="CX29" s="115"/>
      <c r="CY29" s="115"/>
      <c r="CZ29" s="174"/>
      <c r="DA29" s="116"/>
      <c r="DB29" s="115"/>
      <c r="DC29" s="174"/>
      <c r="DD29" s="116"/>
      <c r="DE29" s="116"/>
      <c r="DF29" s="175"/>
      <c r="DG29" s="172"/>
      <c r="DH29" s="118"/>
      <c r="DI29" s="173"/>
      <c r="DJ29" s="119"/>
      <c r="DK29" s="115"/>
      <c r="DL29" s="174"/>
      <c r="DM29" s="120"/>
      <c r="DN29" s="115"/>
      <c r="DO29" s="174"/>
      <c r="DP29" s="115"/>
      <c r="DQ29" s="115"/>
      <c r="DR29" s="174"/>
      <c r="DS29" s="116"/>
      <c r="DT29" s="115"/>
      <c r="DU29" s="174"/>
      <c r="DV29" s="116"/>
      <c r="DW29" s="116"/>
      <c r="DX29" s="175"/>
      <c r="DY29" s="172"/>
      <c r="DZ29" s="118"/>
      <c r="EA29" s="173"/>
      <c r="EB29" s="119"/>
      <c r="EC29" s="115"/>
      <c r="ED29" s="174"/>
      <c r="EE29" s="120"/>
      <c r="EF29" s="115"/>
      <c r="EG29" s="174"/>
      <c r="EH29" s="115"/>
      <c r="EI29" s="115"/>
      <c r="EJ29" s="174"/>
      <c r="EK29" s="116"/>
      <c r="EL29" s="115"/>
      <c r="EM29" s="174"/>
      <c r="EN29" s="116"/>
      <c r="EO29" s="116"/>
      <c r="EP29" s="175"/>
      <c r="EQ29" s="172"/>
      <c r="ER29" s="118"/>
      <c r="ES29" s="173"/>
      <c r="ET29" s="119"/>
      <c r="EU29" s="115"/>
      <c r="EV29" s="174"/>
      <c r="EW29" s="120"/>
      <c r="EX29" s="115"/>
      <c r="EY29" s="174"/>
      <c r="EZ29" s="115"/>
      <c r="FA29" s="115"/>
      <c r="FB29" s="174"/>
      <c r="FC29" s="116"/>
      <c r="FD29" s="115"/>
      <c r="FE29" s="174"/>
      <c r="FF29" s="116"/>
      <c r="FG29" s="116"/>
      <c r="FH29" s="175"/>
      <c r="FI29" s="172"/>
      <c r="FJ29" s="118"/>
      <c r="FK29" s="173"/>
      <c r="FL29" s="119"/>
      <c r="FM29" s="115"/>
      <c r="FN29" s="174"/>
      <c r="FO29" s="120"/>
      <c r="FP29" s="115"/>
      <c r="FQ29" s="174"/>
      <c r="FR29" s="115"/>
      <c r="FS29" s="115"/>
      <c r="FT29" s="174"/>
      <c r="FU29" s="116"/>
      <c r="FV29" s="115"/>
      <c r="FW29" s="174"/>
      <c r="FX29" s="116"/>
      <c r="FY29" s="116"/>
      <c r="FZ29" s="175"/>
      <c r="GA29" s="172"/>
      <c r="GB29" s="118"/>
      <c r="GC29" s="173"/>
      <c r="GD29" s="119"/>
      <c r="GE29" s="115"/>
      <c r="GF29" s="174"/>
      <c r="GG29" s="120"/>
      <c r="GH29" s="115"/>
      <c r="GI29" s="174"/>
      <c r="GJ29" s="115"/>
      <c r="GK29" s="115"/>
      <c r="GL29" s="174"/>
      <c r="GM29" s="116"/>
      <c r="GN29" s="115"/>
      <c r="GO29" s="174"/>
      <c r="GP29" s="116"/>
      <c r="GQ29" s="116"/>
      <c r="GR29" s="175"/>
      <c r="GS29" s="172"/>
      <c r="GT29" s="118"/>
      <c r="GU29" s="173"/>
      <c r="GV29" s="119"/>
      <c r="GW29" s="115"/>
      <c r="GX29" s="174"/>
      <c r="GY29" s="120"/>
      <c r="GZ29" s="115"/>
      <c r="HA29" s="174"/>
      <c r="HB29" s="115"/>
      <c r="HC29" s="115"/>
      <c r="HD29" s="174"/>
      <c r="HE29" s="116"/>
      <c r="HF29" s="115"/>
      <c r="HG29" s="174"/>
      <c r="HH29" s="116"/>
      <c r="HI29" s="116"/>
      <c r="HJ29" s="175"/>
      <c r="HK29" s="178"/>
      <c r="HL29" s="89">
        <f t="shared" si="0"/>
        <v>0</v>
      </c>
      <c r="HM29" s="89">
        <f t="shared" si="0"/>
        <v>0</v>
      </c>
      <c r="HN29" s="89">
        <f t="shared" si="0"/>
        <v>0</v>
      </c>
      <c r="HO29" s="89">
        <f t="shared" si="0"/>
        <v>0</v>
      </c>
      <c r="HP29" s="89">
        <f t="shared" si="0"/>
        <v>0</v>
      </c>
      <c r="HQ29" s="89">
        <f t="shared" si="0"/>
        <v>0</v>
      </c>
      <c r="HR29" s="89">
        <f t="shared" si="0"/>
        <v>0</v>
      </c>
      <c r="HS29" s="89">
        <f>+J29+AB29+AT29+BL29+CD29+CV29+DN29+EF29+EX29+FP29+GH29</f>
        <v>0</v>
      </c>
      <c r="HT29" s="89">
        <f t="shared" si="0"/>
        <v>0</v>
      </c>
      <c r="HU29" s="89">
        <f t="shared" si="0"/>
        <v>0</v>
      </c>
      <c r="HV29" s="89">
        <f t="shared" si="0"/>
        <v>0</v>
      </c>
      <c r="HW29" s="89">
        <f t="shared" si="0"/>
        <v>0</v>
      </c>
      <c r="HX29" s="89">
        <f t="shared" si="0"/>
        <v>0</v>
      </c>
      <c r="HY29" s="89">
        <f t="shared" si="0"/>
        <v>0</v>
      </c>
      <c r="HZ29" s="89">
        <f t="shared" si="0"/>
        <v>0</v>
      </c>
      <c r="IA29" s="89">
        <f t="shared" si="0"/>
        <v>0</v>
      </c>
      <c r="IB29" s="89">
        <f t="shared" si="1"/>
        <v>0</v>
      </c>
      <c r="IC29" s="89">
        <f t="shared" si="1"/>
        <v>0</v>
      </c>
    </row>
    <row r="30" spans="1:239" s="3" customFormat="1" ht="13.5" thickBot="1" x14ac:dyDescent="0.35">
      <c r="A30" s="189" t="s">
        <v>36</v>
      </c>
      <c r="B30" s="190"/>
      <c r="C30" s="179">
        <f t="shared" ref="C30:D30" si="15">SUM(C15:C29)</f>
        <v>597658</v>
      </c>
      <c r="D30" s="132">
        <f t="shared" si="15"/>
        <v>953987.5</v>
      </c>
      <c r="E30" s="180">
        <f>SUM(E15:E29)</f>
        <v>11159805.359999999</v>
      </c>
      <c r="F30" s="127">
        <f>SUM(F15:F28)</f>
        <v>146647</v>
      </c>
      <c r="G30" s="127">
        <f t="shared" ref="G30" si="16">SUM(G15:G29)</f>
        <v>294681</v>
      </c>
      <c r="H30" s="181">
        <f>SUM(H15:H29)</f>
        <v>2413059.7699999996</v>
      </c>
      <c r="I30" s="134">
        <f t="shared" ref="I30:J30" si="17">SUM(I15:I29)</f>
        <v>104199</v>
      </c>
      <c r="J30" s="134">
        <f t="shared" si="17"/>
        <v>247359.5</v>
      </c>
      <c r="K30" s="181">
        <f>SUM(K15:K29)</f>
        <v>2025306.87</v>
      </c>
      <c r="L30" s="127">
        <f t="shared" ref="L30:M30" si="18">SUM(L15:L29)</f>
        <v>221412</v>
      </c>
      <c r="M30" s="127">
        <f t="shared" si="18"/>
        <v>312984.5</v>
      </c>
      <c r="N30" s="181">
        <f>SUM(N15:N29)</f>
        <v>2677910.73</v>
      </c>
      <c r="O30" s="134">
        <f t="shared" ref="O30:P30" si="19">SUM(O15:O29)</f>
        <v>224753</v>
      </c>
      <c r="P30" s="134">
        <f t="shared" si="19"/>
        <v>414997.5</v>
      </c>
      <c r="Q30" s="181">
        <f>SUM(Q15:Q29)</f>
        <v>4229753.75</v>
      </c>
      <c r="R30" s="134">
        <f t="shared" ref="R30:S30" si="20">SUM(R15:R29)</f>
        <v>235895</v>
      </c>
      <c r="S30" s="134">
        <f t="shared" si="20"/>
        <v>360265</v>
      </c>
      <c r="T30" s="182">
        <f>SUM(T15:T29)</f>
        <v>3395901.3400000003</v>
      </c>
      <c r="U30" s="126">
        <f t="shared" ref="U30:V30" si="21">SUM(U15:U29)</f>
        <v>566655</v>
      </c>
      <c r="V30" s="127">
        <f t="shared" si="21"/>
        <v>903154</v>
      </c>
      <c r="W30" s="182">
        <f>SUM(W15:W29)</f>
        <v>11162784.727</v>
      </c>
      <c r="X30" s="129">
        <f>SUM(X15:X28)</f>
        <v>134425</v>
      </c>
      <c r="Y30" s="127">
        <f t="shared" ref="Y30" si="22">SUM(Y15:Y29)</f>
        <v>276357</v>
      </c>
      <c r="Z30" s="181">
        <f>SUM(Z15:Z29)</f>
        <v>2394161.5006999997</v>
      </c>
      <c r="AA30" s="134">
        <f t="shared" ref="AA30:AB30" si="23">SUM(AA15:AA29)</f>
        <v>94516</v>
      </c>
      <c r="AB30" s="134">
        <f t="shared" si="23"/>
        <v>234204</v>
      </c>
      <c r="AC30" s="181">
        <f>SUM(AC15:AC29)</f>
        <v>2028615.4075</v>
      </c>
      <c r="AD30" s="127">
        <f t="shared" ref="AD30:AE30" si="24">SUM(AD15:AD29)</f>
        <v>204480</v>
      </c>
      <c r="AE30" s="127">
        <f t="shared" si="24"/>
        <v>291418.5</v>
      </c>
      <c r="AF30" s="181">
        <f>SUM(AF15:AF29)</f>
        <v>2630631.7448</v>
      </c>
      <c r="AG30" s="134">
        <f t="shared" ref="AG30:AH30" si="25">SUM(AG15:AG29)</f>
        <v>213147</v>
      </c>
      <c r="AH30" s="134">
        <f t="shared" si="25"/>
        <v>389724</v>
      </c>
      <c r="AI30" s="181">
        <f>SUM(AI15:AI29)</f>
        <v>4190632.9159000004</v>
      </c>
      <c r="AJ30" s="134">
        <f t="shared" ref="AJ30:AK30" si="26">SUM(AJ15:AJ29)</f>
        <v>220919</v>
      </c>
      <c r="AK30" s="134">
        <f t="shared" si="26"/>
        <v>339419</v>
      </c>
      <c r="AL30" s="182">
        <f>SUM(AL15:AL29)</f>
        <v>3356704.8267999999</v>
      </c>
      <c r="AM30" s="126">
        <f t="shared" ref="AM30:AN30" si="27">SUM(AM15:AM29)</f>
        <v>631416</v>
      </c>
      <c r="AN30" s="127">
        <f t="shared" si="27"/>
        <v>997827</v>
      </c>
      <c r="AO30" s="182">
        <f>SUM(AO15:AO29)</f>
        <v>12329338.874000002</v>
      </c>
      <c r="AP30" s="129">
        <f>SUM(AP15:AP28)</f>
        <v>146980</v>
      </c>
      <c r="AQ30" s="127">
        <f t="shared" ref="AQ30" si="28">SUM(AQ15:AQ29)</f>
        <v>301692</v>
      </c>
      <c r="AR30" s="181">
        <f>SUM(AR15:AR29)</f>
        <v>2612828.4898000006</v>
      </c>
      <c r="AS30" s="134">
        <f t="shared" ref="AS30:AT30" si="29">SUM(AS15:AS29)</f>
        <v>100966</v>
      </c>
      <c r="AT30" s="134">
        <f t="shared" si="29"/>
        <v>253391</v>
      </c>
      <c r="AU30" s="181">
        <f>SUM(AU15:AU29)</f>
        <v>2194485.6772000003</v>
      </c>
      <c r="AV30" s="127">
        <f t="shared" ref="AV30:AW30" si="30">SUM(AV15:AV29)</f>
        <v>226759</v>
      </c>
      <c r="AW30" s="127">
        <f t="shared" si="30"/>
        <v>319761</v>
      </c>
      <c r="AX30" s="181">
        <f>SUM(AX15:AX29)</f>
        <v>2885672.9581000004</v>
      </c>
      <c r="AY30" s="134">
        <f t="shared" ref="AY30:AZ30" si="31">SUM(AY15:AY29)</f>
        <v>239847</v>
      </c>
      <c r="AZ30" s="134">
        <f t="shared" si="31"/>
        <v>430565</v>
      </c>
      <c r="BA30" s="181">
        <f>SUM(BA15:BA29)</f>
        <v>4628637.8318999987</v>
      </c>
      <c r="BB30" s="134">
        <f t="shared" ref="BB30:BC30" si="32">SUM(BB15:BB29)</f>
        <v>238608</v>
      </c>
      <c r="BC30" s="134">
        <f t="shared" si="32"/>
        <v>364261.5</v>
      </c>
      <c r="BD30" s="182">
        <f>SUM(BD15:BD29)</f>
        <v>3601633.4119999991</v>
      </c>
      <c r="BE30" s="179">
        <f t="shared" ref="BE30:BF30" si="33">SUM(BE15:BE29)</f>
        <v>636382</v>
      </c>
      <c r="BF30" s="132">
        <f t="shared" si="33"/>
        <v>996145.5</v>
      </c>
      <c r="BG30" s="180">
        <f>SUM(BG15:BG29)</f>
        <v>12303399.448000001</v>
      </c>
      <c r="BH30" s="127">
        <f>SUM(BH15:BH28)</f>
        <v>149783</v>
      </c>
      <c r="BI30" s="127">
        <f t="shared" ref="BI30" si="34">SUM(BI15:BI29)</f>
        <v>301867.5</v>
      </c>
      <c r="BJ30" s="181">
        <f>SUM(BJ15:BJ29)</f>
        <v>2614289.3028000002</v>
      </c>
      <c r="BK30" s="134">
        <f t="shared" ref="BK30:BL30" si="35">SUM(BK15:BK29)</f>
        <v>105638</v>
      </c>
      <c r="BL30" s="134">
        <f t="shared" si="35"/>
        <v>255002.5</v>
      </c>
      <c r="BM30" s="181">
        <f>SUM(BM15:BM29)</f>
        <v>2208294.8848000001</v>
      </c>
      <c r="BN30" s="127">
        <f t="shared" ref="BN30:BO30" si="36">SUM(BN15:BN29)</f>
        <v>238353</v>
      </c>
      <c r="BO30" s="127">
        <f t="shared" si="36"/>
        <v>333018</v>
      </c>
      <c r="BP30" s="181">
        <f>SUM(BP15:BP29)</f>
        <v>3003422.5538000003</v>
      </c>
      <c r="BQ30" s="134">
        <f t="shared" ref="BQ30:BR30" si="37">SUM(BQ15:BQ29)</f>
        <v>247837</v>
      </c>
      <c r="BR30" s="134">
        <f t="shared" si="37"/>
        <v>435942.5</v>
      </c>
      <c r="BS30" s="181">
        <f>SUM(BS15:BS29)</f>
        <v>4685338.8445999995</v>
      </c>
      <c r="BT30" s="134">
        <f t="shared" ref="BT30:BU30" si="38">SUM(BT15:BT29)</f>
        <v>245440</v>
      </c>
      <c r="BU30" s="134">
        <f t="shared" si="38"/>
        <v>370572</v>
      </c>
      <c r="BV30" s="182">
        <f>SUM(BV15:BV29)</f>
        <v>3663362.2583999997</v>
      </c>
      <c r="BW30" s="179">
        <f t="shared" ref="BW30:BX30" si="39">SUM(BW15:BW29)</f>
        <v>639913</v>
      </c>
      <c r="BX30" s="132">
        <f t="shared" si="39"/>
        <v>1006752.5</v>
      </c>
      <c r="BY30" s="180">
        <f>SUM(BY15:BY29)</f>
        <v>12430646.433999997</v>
      </c>
      <c r="BZ30" s="127">
        <f>SUM(BZ15:BZ28)</f>
        <v>145580</v>
      </c>
      <c r="CA30" s="127">
        <f t="shared" ref="CA30" si="40">SUM(CA15:CA29)</f>
        <v>297730</v>
      </c>
      <c r="CB30" s="181">
        <f>SUM(CB15:CB29)</f>
        <v>2577457.8514</v>
      </c>
      <c r="CC30" s="134">
        <f t="shared" ref="CC30:CD30" si="41">SUM(CC15:CC29)</f>
        <v>98177</v>
      </c>
      <c r="CD30" s="134">
        <f t="shared" si="41"/>
        <v>246507.5</v>
      </c>
      <c r="CE30" s="181">
        <f>SUM(CE15:CE29)</f>
        <v>2134035.1682000002</v>
      </c>
      <c r="CF30" s="127">
        <f t="shared" ref="CF30:CG30" si="42">SUM(CF15:CF29)</f>
        <v>231673</v>
      </c>
      <c r="CG30" s="127">
        <f t="shared" si="42"/>
        <v>328207.5</v>
      </c>
      <c r="CH30" s="181">
        <f>SUM(CH15:CH29)</f>
        <v>2958618.1381999995</v>
      </c>
      <c r="CI30" s="134">
        <f t="shared" ref="CI30:CJ30" si="43">SUM(CI15:CI29)</f>
        <v>249242</v>
      </c>
      <c r="CJ30" s="134">
        <f t="shared" si="43"/>
        <v>439236</v>
      </c>
      <c r="CK30" s="181">
        <f>SUM(CK15:CK29)</f>
        <v>4719568.4418000001</v>
      </c>
      <c r="CL30" s="134">
        <f t="shared" ref="CL30:CM30" si="44">SUM(CL15:CL29)</f>
        <v>243897</v>
      </c>
      <c r="CM30" s="134">
        <f t="shared" si="44"/>
        <v>375425.5</v>
      </c>
      <c r="CN30" s="182">
        <f>SUM(CN15:CN29)</f>
        <v>3709508.2544</v>
      </c>
      <c r="CO30" s="179">
        <f t="shared" ref="CO30:CP30" si="45">SUM(CO15:CO29)</f>
        <v>578751</v>
      </c>
      <c r="CP30" s="132">
        <f t="shared" si="45"/>
        <v>923889</v>
      </c>
      <c r="CQ30" s="180">
        <f>SUM(CQ15:CQ29)</f>
        <v>11408736.590999998</v>
      </c>
      <c r="CR30" s="127">
        <f>SUM(CR15:CR28)</f>
        <v>134975</v>
      </c>
      <c r="CS30" s="127">
        <f t="shared" ref="CS30" si="46">SUM(CS15:CS29)</f>
        <v>276569</v>
      </c>
      <c r="CT30" s="181">
        <f>SUM(CT15:CT29)</f>
        <v>2394372.5696</v>
      </c>
      <c r="CU30" s="134">
        <f t="shared" ref="CU30:CV30" si="47">SUM(CU15:CU29)</f>
        <v>90787</v>
      </c>
      <c r="CV30" s="134">
        <f t="shared" si="47"/>
        <v>226335</v>
      </c>
      <c r="CW30" s="181">
        <f>SUM(CW15:CW29)</f>
        <v>1959628.3658</v>
      </c>
      <c r="CX30" s="127">
        <f t="shared" ref="CX30:CY30" si="48">SUM(CX15:CX29)</f>
        <v>210262</v>
      </c>
      <c r="CY30" s="127">
        <f t="shared" si="48"/>
        <v>299490</v>
      </c>
      <c r="CZ30" s="181">
        <f>SUM(CZ15:CZ29)</f>
        <v>2699780.6325999997</v>
      </c>
      <c r="DA30" s="134">
        <f t="shared" ref="DA30:DB30" si="49">SUM(DA15:DA29)</f>
        <v>227695</v>
      </c>
      <c r="DB30" s="134">
        <f t="shared" si="49"/>
        <v>407650.5</v>
      </c>
      <c r="DC30" s="181">
        <f>SUM(DC15:DC29)</f>
        <v>4380261.0614</v>
      </c>
      <c r="DD30" s="134">
        <f t="shared" ref="DD30:DE30" si="50">SUM(DD15:DD29)</f>
        <v>220111</v>
      </c>
      <c r="DE30" s="134">
        <f t="shared" si="50"/>
        <v>343854</v>
      </c>
      <c r="DF30" s="182">
        <f>SUM(DF15:DF29)</f>
        <v>3402628.361599999</v>
      </c>
      <c r="DG30" s="179">
        <f t="shared" ref="DG30:DH30" si="51">SUM(DG15:DG29)</f>
        <v>641753</v>
      </c>
      <c r="DH30" s="132">
        <f t="shared" si="51"/>
        <v>1033952.5</v>
      </c>
      <c r="DI30" s="180">
        <f>SUM(DI15:DI29)</f>
        <v>12765846.748999998</v>
      </c>
      <c r="DJ30" s="127">
        <f>SUM(DJ15:DJ28)</f>
        <v>150079</v>
      </c>
      <c r="DK30" s="127">
        <f t="shared" ref="DK30" si="52">SUM(DK15:DK29)</f>
        <v>308003</v>
      </c>
      <c r="DL30" s="181">
        <f>SUM(DL15:DL29)</f>
        <v>2665997.2415999994</v>
      </c>
      <c r="DM30" s="134">
        <f t="shared" ref="DM30:DN30" si="53">SUM(DM15:DM29)</f>
        <v>103273</v>
      </c>
      <c r="DN30" s="134">
        <f t="shared" si="53"/>
        <v>256316.5</v>
      </c>
      <c r="DO30" s="181">
        <f>SUM(DO15:DO29)</f>
        <v>2219085.1318000001</v>
      </c>
      <c r="DP30" s="127">
        <f t="shared" ref="DP30:DQ30" si="54">SUM(DP15:DP29)</f>
        <v>233544</v>
      </c>
      <c r="DQ30" s="127">
        <f t="shared" si="54"/>
        <v>334237.5</v>
      </c>
      <c r="DR30" s="181">
        <f>SUM(DR15:DR29)</f>
        <v>3013229.2618000004</v>
      </c>
      <c r="DS30" s="134">
        <f t="shared" ref="DS30:DT30" si="55">SUM(DS15:DS29)</f>
        <v>256347</v>
      </c>
      <c r="DT30" s="134">
        <f t="shared" si="55"/>
        <v>462357.5</v>
      </c>
      <c r="DU30" s="181">
        <f>SUM(DU15:DU29)</f>
        <v>4967941.9579999996</v>
      </c>
      <c r="DV30" s="134">
        <f t="shared" ref="DV30:DW30" si="56">SUM(DV15:DV29)</f>
        <v>251792</v>
      </c>
      <c r="DW30" s="134">
        <f t="shared" si="56"/>
        <v>394044</v>
      </c>
      <c r="DX30" s="182">
        <f>SUM(DX15:DX29)</f>
        <v>3893457.4327999996</v>
      </c>
      <c r="DY30" s="179">
        <f t="shared" ref="DY30:DZ30" si="57">SUM(DY15:DY29)</f>
        <v>650706</v>
      </c>
      <c r="DZ30" s="132">
        <f t="shared" si="57"/>
        <v>1024207.5</v>
      </c>
      <c r="EA30" s="180">
        <f>SUM(EA15:EA29)</f>
        <v>12643995.35</v>
      </c>
      <c r="EB30" s="127">
        <f>SUM(EB15:EB28)</f>
        <v>146463</v>
      </c>
      <c r="EC30" s="127">
        <f t="shared" ref="EC30" si="58">SUM(EC15:EC29)</f>
        <v>300916.5</v>
      </c>
      <c r="ED30" s="181">
        <f>SUM(ED15:ED29)</f>
        <v>2604357.7500000005</v>
      </c>
      <c r="EE30" s="134">
        <f t="shared" ref="EE30:EF30" si="59">SUM(EE15:EE29)</f>
        <v>98794</v>
      </c>
      <c r="EF30" s="134">
        <f t="shared" si="59"/>
        <v>248102.5</v>
      </c>
      <c r="EG30" s="181">
        <f>SUM(EG15:EG29)</f>
        <v>2147640.5700000003</v>
      </c>
      <c r="EH30" s="127">
        <f t="shared" ref="EH30:EI30" si="60">SUM(EH15:EH29)</f>
        <v>235896.25</v>
      </c>
      <c r="EI30" s="127">
        <f t="shared" si="60"/>
        <v>335420</v>
      </c>
      <c r="EJ30" s="181">
        <f>SUM(EJ15:EJ29)</f>
        <v>2980505.74</v>
      </c>
      <c r="EK30" s="134">
        <f t="shared" ref="EK30:EL30" si="61">SUM(EK15:EK29)</f>
        <v>255959</v>
      </c>
      <c r="EL30" s="134">
        <f t="shared" si="61"/>
        <v>456642</v>
      </c>
      <c r="EM30" s="181">
        <f>SUM(EM15:EM29)</f>
        <v>4905904.370000001</v>
      </c>
      <c r="EN30" s="134">
        <f t="shared" ref="EN30:EO30" si="62">SUM(EN15:EN29)</f>
        <v>250775</v>
      </c>
      <c r="EO30" s="134">
        <f t="shared" si="62"/>
        <v>383033</v>
      </c>
      <c r="EP30" s="182">
        <f>SUM(EP15:EP29)</f>
        <v>3784318.31</v>
      </c>
      <c r="EQ30" s="179">
        <f t="shared" ref="EQ30:ER30" si="63">SUM(EQ15:EQ29)</f>
        <v>670301</v>
      </c>
      <c r="ER30" s="132">
        <f t="shared" si="63"/>
        <v>1055214.5</v>
      </c>
      <c r="ES30" s="180">
        <f>SUM(ES15:ES29)</f>
        <v>13028163.179999998</v>
      </c>
      <c r="ET30" s="127">
        <f>SUM(ET15:ET28)</f>
        <v>142104</v>
      </c>
      <c r="EU30" s="127">
        <f t="shared" ref="EU30" si="64">SUM(EU15:EU29)</f>
        <v>295387.5</v>
      </c>
      <c r="EV30" s="181">
        <f>SUM(EV15:EV29)</f>
        <v>2556825.5300000007</v>
      </c>
      <c r="EW30" s="134">
        <f t="shared" ref="EW30:EX30" si="65">SUM(EW15:EW29)</f>
        <v>95976</v>
      </c>
      <c r="EX30" s="134">
        <f t="shared" si="65"/>
        <v>242953.5</v>
      </c>
      <c r="EY30" s="181">
        <f>SUM(EY15:EY29)</f>
        <v>2102984.0499999998</v>
      </c>
      <c r="EZ30" s="127">
        <f t="shared" ref="EZ30:FA30" si="66">SUM(EZ15:EZ29)</f>
        <v>227506</v>
      </c>
      <c r="FA30" s="127">
        <f t="shared" si="66"/>
        <v>329498</v>
      </c>
      <c r="FB30" s="181">
        <f>SUM(FB15:FB29)</f>
        <v>2969683.8299999991</v>
      </c>
      <c r="FC30" s="134">
        <f t="shared" ref="FC30:FD30" si="67">SUM(FC15:FC29)</f>
        <v>254409</v>
      </c>
      <c r="FD30" s="134">
        <f t="shared" si="67"/>
        <v>455900.5</v>
      </c>
      <c r="FE30" s="181">
        <f>SUM(FE15:FE29)</f>
        <v>4898049.7299999995</v>
      </c>
      <c r="FF30" s="134">
        <f t="shared" ref="FF30:FG30" si="68">SUM(FF15:FF29)</f>
        <v>243378</v>
      </c>
      <c r="FG30" s="134">
        <f t="shared" si="68"/>
        <v>380206</v>
      </c>
      <c r="FH30" s="182">
        <f>SUM(FH15:FH29)</f>
        <v>3756445.8000000003</v>
      </c>
      <c r="FI30" s="179">
        <f>SUM(FI15:FI29)</f>
        <v>664087</v>
      </c>
      <c r="FJ30" s="132">
        <f>SUM(FJ15:FJ29)</f>
        <v>1066824</v>
      </c>
      <c r="FK30" s="180">
        <f>SUM(FK15:FK29)</f>
        <v>13166414.199999999</v>
      </c>
      <c r="FL30" s="127">
        <f>SUM(FL15:FL28)</f>
        <v>151846</v>
      </c>
      <c r="FM30" s="127">
        <f t="shared" ref="FM30" si="69">SUM(FM15:FM29)</f>
        <v>314811</v>
      </c>
      <c r="FN30" s="181">
        <f>SUM(FN15:FN29)</f>
        <v>2724324.5800000005</v>
      </c>
      <c r="FO30" s="134">
        <f t="shared" ref="FO30:FP30" si="70">SUM(FO15:FO29)</f>
        <v>103547</v>
      </c>
      <c r="FP30" s="134">
        <f t="shared" si="70"/>
        <v>261844</v>
      </c>
      <c r="FQ30" s="181">
        <f>SUM(FQ15:FQ29)</f>
        <v>2266380.73</v>
      </c>
      <c r="FR30" s="127">
        <f t="shared" ref="FR30:FS30" si="71">SUM(FR15:FR29)</f>
        <v>241127</v>
      </c>
      <c r="FS30" s="127">
        <f t="shared" si="71"/>
        <v>348180</v>
      </c>
      <c r="FT30" s="181">
        <f>SUM(FT15:FT29)</f>
        <v>3137662.1199999992</v>
      </c>
      <c r="FU30" s="134">
        <f t="shared" ref="FU30:FV30" si="72">SUM(FU15:FU29)</f>
        <v>262825</v>
      </c>
      <c r="FV30" s="134">
        <f t="shared" si="72"/>
        <v>470065.5</v>
      </c>
      <c r="FW30" s="181">
        <f>SUM(FW15:FW29)</f>
        <v>5049473.2699999996</v>
      </c>
      <c r="FX30" s="134">
        <f t="shared" ref="FX30:FY30" si="73">SUM(FX15:FX29)</f>
        <v>250427</v>
      </c>
      <c r="FY30" s="134">
        <f t="shared" si="73"/>
        <v>397288</v>
      </c>
      <c r="FZ30" s="182">
        <f>SUM(FZ15:FZ29)</f>
        <v>3924572.59</v>
      </c>
      <c r="GA30" s="179">
        <f>SUM(GA15:GA29)</f>
        <v>641147</v>
      </c>
      <c r="GB30" s="132">
        <f>SUM(GB15:GB29)</f>
        <v>1000208.5</v>
      </c>
      <c r="GC30" s="180">
        <f>SUM(GC15:GC29)</f>
        <v>12351390.390000002</v>
      </c>
      <c r="GD30" s="127">
        <f>SUM(GD15:GD28)</f>
        <v>155776</v>
      </c>
      <c r="GE30" s="127">
        <f t="shared" ref="GE30" si="74">SUM(GE15:GE29)</f>
        <v>309190.5</v>
      </c>
      <c r="GF30" s="181">
        <f>SUM(GF15:GF29)</f>
        <v>2676960.4200000004</v>
      </c>
      <c r="GG30" s="134">
        <f t="shared" ref="GG30:GH30" si="75">SUM(GG15:GG29)</f>
        <v>103436</v>
      </c>
      <c r="GH30" s="134">
        <f t="shared" si="75"/>
        <v>255008.5</v>
      </c>
      <c r="GI30" s="181">
        <f>SUM(GI15:GI29)</f>
        <v>2207514.3700000006</v>
      </c>
      <c r="GJ30" s="127">
        <f t="shared" ref="GJ30:GK30" si="76">SUM(GJ15:GJ29)</f>
        <v>235229</v>
      </c>
      <c r="GK30" s="127">
        <f t="shared" si="76"/>
        <v>328493</v>
      </c>
      <c r="GL30" s="181">
        <f>SUM(GL15:GL29)</f>
        <v>2962256.9900000007</v>
      </c>
      <c r="GM30" s="134">
        <f t="shared" ref="GM30:GN30" si="77">SUM(GM15:GM29)</f>
        <v>250438</v>
      </c>
      <c r="GN30" s="134">
        <f t="shared" si="77"/>
        <v>437997</v>
      </c>
      <c r="GO30" s="181">
        <f>SUM(GO15:GO29)</f>
        <v>4706339.6399999997</v>
      </c>
      <c r="GP30" s="134">
        <f t="shared" ref="GP30:GQ30" si="78">SUM(GP15:GP29)</f>
        <v>246303</v>
      </c>
      <c r="GQ30" s="134">
        <f t="shared" si="78"/>
        <v>375761.5</v>
      </c>
      <c r="GR30" s="182">
        <f>SUM(GR15:GR29)</f>
        <v>3713710.8800000004</v>
      </c>
      <c r="GS30" s="179">
        <f>SUM(GS15:GS29)</f>
        <v>634240</v>
      </c>
      <c r="GT30" s="132">
        <f>SUM(GT15:GT29)</f>
        <v>983776.5</v>
      </c>
      <c r="GU30" s="180">
        <f>SUM(GU15:GU29)</f>
        <v>12154213.470000001</v>
      </c>
      <c r="GV30" s="127">
        <f>SUM(GV15:GV28)</f>
        <v>152932</v>
      </c>
      <c r="GW30" s="127">
        <f t="shared" ref="GW30" si="79">SUM(GW15:GW29)</f>
        <v>296839</v>
      </c>
      <c r="GX30" s="181">
        <f>SUM(GX15:GX29)</f>
        <v>2570532.1900000004</v>
      </c>
      <c r="GY30" s="134">
        <f t="shared" ref="GY30:GZ30" si="80">SUM(GY15:GY29)</f>
        <v>106797</v>
      </c>
      <c r="GZ30" s="134">
        <f t="shared" si="80"/>
        <v>246912.5</v>
      </c>
      <c r="HA30" s="181">
        <f>SUM(HA15:HA29)</f>
        <v>2138159.9500000007</v>
      </c>
      <c r="HB30" s="127">
        <f t="shared" ref="HB30:HC30" si="81">SUM(HB15:HB29)</f>
        <v>242217</v>
      </c>
      <c r="HC30" s="127">
        <f t="shared" si="81"/>
        <v>327754.5</v>
      </c>
      <c r="HD30" s="181">
        <f>SUM(HD15:HD29)</f>
        <v>2957726.14</v>
      </c>
      <c r="HE30" s="134">
        <f t="shared" ref="HE30:HF30" si="82">SUM(HE15:HE29)</f>
        <v>239387</v>
      </c>
      <c r="HF30" s="134">
        <f t="shared" si="82"/>
        <v>423323</v>
      </c>
      <c r="HG30" s="181">
        <f>SUM(HG15:HG29)</f>
        <v>4550165.51</v>
      </c>
      <c r="HH30" s="134">
        <f t="shared" ref="HH30:HI30" si="83">SUM(HH15:HH29)</f>
        <v>245210</v>
      </c>
      <c r="HI30" s="134">
        <f t="shared" si="83"/>
        <v>369102.5</v>
      </c>
      <c r="HJ30" s="182">
        <f>SUM(HJ15:HJ29)</f>
        <v>3649709.9199999995</v>
      </c>
      <c r="HK30" s="183"/>
      <c r="HL30" s="126">
        <f>SUM(HL15:HL29)</f>
        <v>7553009</v>
      </c>
      <c r="HM30" s="127">
        <f>SUM(HM15:HM29)</f>
        <v>11945939</v>
      </c>
      <c r="HN30" s="182">
        <f>SUM(HN15:HN29)</f>
        <v>146904734.77299997</v>
      </c>
      <c r="HO30" s="126">
        <f>SUM(HO15:HO28)</f>
        <v>1757590</v>
      </c>
      <c r="HP30" s="127">
        <f t="shared" ref="HP30" si="84">SUM(HP15:HP29)</f>
        <v>3574044</v>
      </c>
      <c r="HQ30" s="182">
        <f>SUM(HQ15:HQ29)</f>
        <v>30805167.195899997</v>
      </c>
      <c r="HR30" s="126">
        <f t="shared" ref="HR30:HS30" si="85">SUM(HR15:HR29)</f>
        <v>1206106</v>
      </c>
      <c r="HS30" s="127">
        <f t="shared" si="85"/>
        <v>2973937</v>
      </c>
      <c r="HT30" s="182">
        <f>SUM(HT15:HT29)</f>
        <v>25632131.175299998</v>
      </c>
      <c r="HU30" s="126">
        <f>SUM(HU15:HU29)</f>
        <v>2748458.25</v>
      </c>
      <c r="HV30" s="127">
        <f>SUM(HV15:HV29)</f>
        <v>3888462.5</v>
      </c>
      <c r="HW30" s="182">
        <f>SUM(HW15:HW29)</f>
        <v>34877100.839299999</v>
      </c>
      <c r="HX30" s="126">
        <f t="shared" ref="HX30:HY30" si="86">SUM(HX15:HX29)</f>
        <v>2921886</v>
      </c>
      <c r="HY30" s="127">
        <f t="shared" si="86"/>
        <v>5224401</v>
      </c>
      <c r="HZ30" s="182">
        <f>SUM(HZ15:HZ29)</f>
        <v>55912067.323599987</v>
      </c>
      <c r="IA30" s="126">
        <f t="shared" ref="IA30:IB30" si="87">SUM(IA15:IA29)</f>
        <v>2892755</v>
      </c>
      <c r="IB30" s="127">
        <f t="shared" si="87"/>
        <v>4453232</v>
      </c>
      <c r="IC30" s="182">
        <f>SUM(IC15:IC29)</f>
        <v>43851953.385999985</v>
      </c>
      <c r="IE30" s="184"/>
    </row>
    <row r="31" spans="1:239" ht="12.75" customHeight="1" x14ac:dyDescent="0.3">
      <c r="A31" s="32"/>
      <c r="B31" s="32"/>
    </row>
    <row r="32" spans="1:239" ht="12.75" customHeight="1" x14ac:dyDescent="0.3">
      <c r="BV32" s="185"/>
      <c r="BW32" s="185"/>
      <c r="BX32" s="185"/>
      <c r="BY32" s="185"/>
      <c r="BZ32" s="185"/>
      <c r="CA32" s="185"/>
      <c r="CB32" s="185"/>
      <c r="CC32" s="185"/>
      <c r="CD32" s="185"/>
      <c r="CE32" s="185"/>
      <c r="CF32" s="185"/>
      <c r="CG32" s="185"/>
      <c r="CH32" s="185"/>
      <c r="CI32" s="185"/>
      <c r="CJ32" s="185"/>
      <c r="CK32" s="185"/>
      <c r="CL32" s="185"/>
      <c r="CM32" s="185"/>
      <c r="CN32" s="185"/>
      <c r="CO32" s="185"/>
      <c r="CP32" s="185"/>
      <c r="CQ32" s="185"/>
      <c r="CR32" s="185"/>
      <c r="CS32" s="185"/>
      <c r="CT32" s="185"/>
      <c r="CU32" s="185"/>
      <c r="CV32" s="185"/>
      <c r="CW32" s="185"/>
      <c r="CX32" s="185"/>
      <c r="CY32" s="185"/>
      <c r="CZ32" s="185"/>
      <c r="DA32" s="185"/>
      <c r="DB32" s="185"/>
      <c r="DC32" s="185"/>
      <c r="DD32" s="185"/>
      <c r="DE32" s="185"/>
      <c r="DF32" s="185"/>
      <c r="DG32" s="185"/>
      <c r="DH32" s="185"/>
      <c r="DI32" s="185"/>
      <c r="DJ32" s="185"/>
      <c r="DK32" s="185"/>
      <c r="DL32" s="185"/>
      <c r="DM32" s="185"/>
      <c r="DN32" s="185"/>
      <c r="DO32" s="185"/>
      <c r="DP32" s="185"/>
      <c r="DQ32" s="185"/>
      <c r="DR32" s="185"/>
      <c r="DS32" s="185"/>
      <c r="DT32" s="185"/>
      <c r="DU32" s="185"/>
      <c r="DV32" s="185"/>
      <c r="DW32" s="185"/>
      <c r="DX32" s="185"/>
      <c r="DY32" s="185"/>
      <c r="DZ32" s="185"/>
      <c r="EA32" s="185"/>
      <c r="EB32" s="185"/>
      <c r="EC32" s="185"/>
      <c r="ED32" s="185"/>
      <c r="EE32" s="185"/>
      <c r="EF32" s="185"/>
      <c r="EG32" s="185"/>
      <c r="EH32" s="185"/>
      <c r="EI32" s="185"/>
      <c r="EJ32" s="185"/>
      <c r="EK32" s="185"/>
      <c r="EL32" s="185"/>
      <c r="EM32" s="185"/>
      <c r="EN32" s="185"/>
      <c r="EO32" s="185"/>
      <c r="EP32" s="186">
        <f>EA30+ED30+EG30+EJ30+EM30+EP30</f>
        <v>29066722.090000004</v>
      </c>
      <c r="EQ32" s="186"/>
      <c r="ER32" s="186"/>
      <c r="ES32" s="186"/>
      <c r="ET32" s="186"/>
      <c r="EU32" s="186"/>
      <c r="EV32" s="186"/>
      <c r="EW32" s="186"/>
      <c r="EX32" s="186"/>
      <c r="EY32" s="186"/>
      <c r="EZ32" s="186"/>
      <c r="FA32" s="186"/>
      <c r="FB32" s="186"/>
      <c r="FC32" s="186"/>
      <c r="FD32" s="186"/>
      <c r="FE32" s="186"/>
      <c r="FF32" s="186"/>
      <c r="FG32" s="186"/>
      <c r="FH32" s="186"/>
      <c r="FI32" s="186"/>
      <c r="FJ32" s="186"/>
      <c r="FK32" s="186"/>
      <c r="FL32" s="186"/>
      <c r="FM32" s="186"/>
      <c r="FN32" s="186"/>
      <c r="FO32" s="186"/>
      <c r="FP32" s="186"/>
      <c r="FQ32" s="186"/>
      <c r="FR32" s="186"/>
      <c r="FS32" s="186"/>
      <c r="FT32" s="186"/>
      <c r="FU32" s="186"/>
      <c r="FV32" s="186"/>
      <c r="FW32" s="186"/>
      <c r="FX32" s="186"/>
      <c r="FY32" s="186"/>
      <c r="FZ32" s="185"/>
      <c r="GA32" s="185"/>
      <c r="GB32" s="185"/>
      <c r="GC32" s="185"/>
      <c r="GD32" s="185"/>
      <c r="GE32" s="185"/>
      <c r="GF32" s="185"/>
      <c r="GG32" s="185"/>
      <c r="GH32" s="185"/>
      <c r="GI32" s="185"/>
      <c r="GJ32" s="185"/>
      <c r="GK32" s="185"/>
      <c r="GL32" s="185"/>
      <c r="GM32" s="185"/>
      <c r="GN32" s="185"/>
      <c r="GO32" s="185"/>
      <c r="GP32" s="185"/>
      <c r="GQ32" s="185"/>
      <c r="GR32" s="185"/>
      <c r="GS32" s="185"/>
      <c r="GT32" s="185"/>
      <c r="GU32" s="185"/>
      <c r="GV32" s="185"/>
      <c r="GW32" s="185"/>
      <c r="GX32" s="185"/>
      <c r="GY32" s="185"/>
      <c r="GZ32" s="185"/>
      <c r="HA32" s="185"/>
      <c r="HB32" s="185"/>
      <c r="HC32" s="185"/>
      <c r="HD32" s="185"/>
      <c r="HE32" s="185"/>
      <c r="HF32" s="185"/>
      <c r="HG32" s="185"/>
      <c r="HH32" s="185"/>
      <c r="HI32" s="185"/>
      <c r="HJ32" s="185"/>
      <c r="HK32" s="185">
        <f>HJ30+HG30+HD30+HA30+GX30+GU30</f>
        <v>28020507.18</v>
      </c>
      <c r="HL32" s="187"/>
      <c r="IC32" s="185">
        <f>IC30+HZ30+HW30+HT30+HQ30+HN30</f>
        <v>337983154.69309998</v>
      </c>
    </row>
    <row r="33" spans="2:237" s="137" customFormat="1" ht="12.75" customHeight="1" x14ac:dyDescent="0.25">
      <c r="H33" s="188"/>
      <c r="K33" s="188"/>
      <c r="N33" s="188"/>
      <c r="Q33" s="188"/>
      <c r="T33" s="188"/>
    </row>
    <row r="34" spans="2:237" x14ac:dyDescent="0.25">
      <c r="IC34" s="185"/>
    </row>
    <row r="35" spans="2:237" x14ac:dyDescent="0.25">
      <c r="IC35" s="185"/>
    </row>
    <row r="37" spans="2:237" x14ac:dyDescent="0.25">
      <c r="IC37" s="185"/>
    </row>
    <row r="40" spans="2:237" x14ac:dyDescent="0.25">
      <c r="B40" s="1" t="s">
        <v>37</v>
      </c>
    </row>
    <row r="43" spans="2:237" ht="13" x14ac:dyDescent="0.3">
      <c r="FK43" s="3"/>
    </row>
  </sheetData>
  <mergeCells count="95">
    <mergeCell ref="HL12:IC12"/>
    <mergeCell ref="A1:IC6"/>
    <mergeCell ref="A7:B7"/>
    <mergeCell ref="A12:B14"/>
    <mergeCell ref="C12:T12"/>
    <mergeCell ref="U12:AL12"/>
    <mergeCell ref="AM12:BD12"/>
    <mergeCell ref="BE12:BV12"/>
    <mergeCell ref="BW12:CN12"/>
    <mergeCell ref="CO12:DF12"/>
    <mergeCell ref="DG12:DX12"/>
    <mergeCell ref="DY12:EP12"/>
    <mergeCell ref="EQ12:FH12"/>
    <mergeCell ref="FI12:FZ12"/>
    <mergeCell ref="GA12:GR12"/>
    <mergeCell ref="GS12:HJ12"/>
    <mergeCell ref="AJ13:AL13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BT13:BV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DD13:DF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EN13:EP13"/>
    <mergeCell ref="DG13:DI13"/>
    <mergeCell ref="DJ13:DL13"/>
    <mergeCell ref="DM13:DO13"/>
    <mergeCell ref="DP13:DR13"/>
    <mergeCell ref="DS13:DU13"/>
    <mergeCell ref="DV13:DX13"/>
    <mergeCell ref="DY13:EA13"/>
    <mergeCell ref="EB13:ED13"/>
    <mergeCell ref="EE13:EG13"/>
    <mergeCell ref="EH13:EJ13"/>
    <mergeCell ref="EK13:EM13"/>
    <mergeCell ref="FX13:FZ13"/>
    <mergeCell ref="EQ13:ES13"/>
    <mergeCell ref="ET13:EV13"/>
    <mergeCell ref="EW13:EY13"/>
    <mergeCell ref="EZ13:FB13"/>
    <mergeCell ref="FC13:FE13"/>
    <mergeCell ref="FF13:FH13"/>
    <mergeCell ref="HX13:HZ13"/>
    <mergeCell ref="IA13:IC13"/>
    <mergeCell ref="GS13:GU13"/>
    <mergeCell ref="GV13:GX13"/>
    <mergeCell ref="GY13:HA13"/>
    <mergeCell ref="HB13:HD13"/>
    <mergeCell ref="HE13:HG13"/>
    <mergeCell ref="HH13:HJ13"/>
    <mergeCell ref="A30:B30"/>
    <mergeCell ref="HL13:HN13"/>
    <mergeCell ref="HO13:HQ13"/>
    <mergeCell ref="HR13:HT13"/>
    <mergeCell ref="HU13:HW13"/>
    <mergeCell ref="GA13:GC13"/>
    <mergeCell ref="GD13:GF13"/>
    <mergeCell ref="GG13:GI13"/>
    <mergeCell ref="GJ13:GL13"/>
    <mergeCell ref="GM13:GO13"/>
    <mergeCell ref="GP13:GR13"/>
    <mergeCell ref="FI13:FK13"/>
    <mergeCell ref="FL13:FN13"/>
    <mergeCell ref="FO13:FQ13"/>
    <mergeCell ref="FR13:FT13"/>
    <mergeCell ref="FU13:FW13"/>
  </mergeCells>
  <printOptions horizontalCentered="1"/>
  <pageMargins left="0.39370078740157483" right="0.39370078740157483" top="1.1811023622047245" bottom="0.59055118110236227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A08EF-B601-4DE4-AE06-16FBB4334C64}">
  <sheetPr>
    <tabColor theme="5" tint="0.59999389629810485"/>
  </sheetPr>
  <dimension ref="A1:KK43"/>
  <sheetViews>
    <sheetView showGridLines="0" tabSelected="1" zoomScale="93" zoomScaleNormal="93" zoomScaleSheetLayoutView="75" workbookViewId="0">
      <pane xSplit="2" ySplit="1" topLeftCell="AU2" activePane="bottomRight" state="frozen"/>
      <selection activeCell="C17" sqref="C17"/>
      <selection pane="topRight" activeCell="C17" sqref="C17"/>
      <selection pane="bottomLeft" activeCell="C17" sqref="C17"/>
      <selection pane="bottomRight" sqref="A1:XFD1048576"/>
    </sheetView>
  </sheetViews>
  <sheetFormatPr defaultColWidth="9.1796875" defaultRowHeight="12.5" x14ac:dyDescent="0.25"/>
  <cols>
    <col min="1" max="1" width="5.54296875" style="1" customWidth="1"/>
    <col min="2" max="2" width="65.26953125" style="1" customWidth="1"/>
    <col min="3" max="3" width="20" style="1" customWidth="1"/>
    <col min="4" max="4" width="12" style="1" customWidth="1"/>
    <col min="5" max="5" width="15" style="1" customWidth="1"/>
    <col min="6" max="7" width="11.7265625" style="1" customWidth="1"/>
    <col min="8" max="8" width="15" style="144" customWidth="1"/>
    <col min="9" max="10" width="11.7265625" style="1" customWidth="1"/>
    <col min="11" max="11" width="13.81640625" style="144" customWidth="1"/>
    <col min="12" max="13" width="11.7265625" style="1" customWidth="1"/>
    <col min="14" max="14" width="15" style="144" customWidth="1"/>
    <col min="15" max="16" width="11.7265625" style="1" customWidth="1"/>
    <col min="17" max="17" width="15" style="144" customWidth="1"/>
    <col min="18" max="19" width="11.7265625" style="1" customWidth="1"/>
    <col min="20" max="20" width="16.81640625" style="144" customWidth="1"/>
    <col min="21" max="21" width="12.81640625" style="1" customWidth="1"/>
    <col min="22" max="22" width="11.7265625" style="1" customWidth="1"/>
    <col min="23" max="23" width="18.1796875" style="1" customWidth="1"/>
    <col min="24" max="231" width="16.26953125" style="1" customWidth="1"/>
    <col min="232" max="232" width="13.54296875" style="1" customWidth="1"/>
    <col min="233" max="233" width="13.81640625" style="1" customWidth="1"/>
    <col min="234" max="234" width="15" style="1" bestFit="1" customWidth="1"/>
    <col min="235" max="235" width="13.453125" style="1" customWidth="1"/>
    <col min="236" max="236" width="13" style="1" customWidth="1"/>
    <col min="237" max="237" width="18.1796875" style="1" bestFit="1" customWidth="1"/>
    <col min="238" max="238" width="9.1796875" style="1"/>
    <col min="239" max="239" width="19.1796875" style="137" bestFit="1" customWidth="1"/>
    <col min="240" max="240" width="13.26953125" style="1" customWidth="1"/>
    <col min="241" max="241" width="10.453125" style="1" customWidth="1"/>
    <col min="242" max="242" width="12" style="1" bestFit="1" customWidth="1"/>
    <col min="243" max="243" width="15.81640625" style="1" bestFit="1" customWidth="1"/>
    <col min="244" max="244" width="14.81640625" style="1" customWidth="1"/>
    <col min="245" max="245" width="12" style="1" bestFit="1" customWidth="1"/>
    <col min="246" max="246" width="15.81640625" style="1" bestFit="1" customWidth="1"/>
    <col min="247" max="247" width="8" style="1" bestFit="1" customWidth="1"/>
    <col min="248" max="248" width="12" style="1" bestFit="1" customWidth="1"/>
    <col min="249" max="249" width="15.81640625" style="1" bestFit="1" customWidth="1"/>
    <col min="250" max="250" width="12" style="1" customWidth="1"/>
    <col min="251" max="251" width="15.26953125" style="1" customWidth="1"/>
    <col min="252" max="252" width="15.81640625" style="1" bestFit="1" customWidth="1"/>
    <col min="253" max="253" width="13.1796875" style="1" customWidth="1"/>
    <col min="254" max="254" width="11.7265625" style="1" bestFit="1" customWidth="1"/>
    <col min="255" max="255" width="12" style="1" bestFit="1" customWidth="1"/>
    <col min="256" max="256" width="11.81640625" style="1" bestFit="1" customWidth="1"/>
    <col min="257" max="257" width="11.7265625" style="1" bestFit="1" customWidth="1"/>
    <col min="258" max="258" width="17.81640625" style="1" customWidth="1"/>
    <col min="259" max="259" width="11.81640625" style="1" bestFit="1" customWidth="1"/>
    <col min="260" max="261" width="11.7265625" style="1" bestFit="1" customWidth="1"/>
    <col min="262" max="262" width="14.453125" style="1" customWidth="1"/>
    <col min="263" max="263" width="9.1796875" style="1"/>
    <col min="264" max="264" width="13.453125" style="1" bestFit="1" customWidth="1"/>
    <col min="265" max="265" width="13.26953125" style="1" customWidth="1"/>
    <col min="266" max="266" width="11.7265625" style="1" bestFit="1" customWidth="1"/>
    <col min="267" max="267" width="12.1796875" style="1" bestFit="1" customWidth="1"/>
    <col min="268" max="268" width="9.1796875" style="1"/>
    <col min="269" max="270" width="11.7265625" style="1" bestFit="1" customWidth="1"/>
    <col min="271" max="271" width="9.1796875" style="1"/>
    <col min="272" max="273" width="11.7265625" style="1" bestFit="1" customWidth="1"/>
    <col min="274" max="274" width="9.1796875" style="1"/>
    <col min="275" max="276" width="11.7265625" style="1" bestFit="1" customWidth="1"/>
    <col min="277" max="277" width="9.1796875" style="1"/>
    <col min="278" max="278" width="11.7265625" style="1" bestFit="1" customWidth="1"/>
    <col min="279" max="279" width="12.7265625" style="1" bestFit="1" customWidth="1"/>
    <col min="280" max="280" width="9.1796875" style="1"/>
    <col min="281" max="282" width="11.7265625" style="1" bestFit="1" customWidth="1"/>
    <col min="283" max="283" width="9.1796875" style="1"/>
    <col min="284" max="284" width="11.7265625" style="1" bestFit="1" customWidth="1"/>
    <col min="285" max="285" width="16" style="1" bestFit="1" customWidth="1"/>
    <col min="286" max="286" width="9" style="1" customWidth="1"/>
    <col min="287" max="287" width="11.7265625" style="1" bestFit="1" customWidth="1"/>
    <col min="288" max="288" width="16" style="1" bestFit="1" customWidth="1"/>
    <col min="289" max="289" width="10.26953125" style="1" customWidth="1"/>
    <col min="290" max="290" width="11.7265625" style="1" bestFit="1" customWidth="1"/>
    <col min="291" max="291" width="16" style="1" bestFit="1" customWidth="1"/>
    <col min="292" max="292" width="9.1796875" style="1"/>
    <col min="293" max="293" width="11.7265625" style="1" bestFit="1" customWidth="1"/>
    <col min="294" max="294" width="16" style="1" bestFit="1" customWidth="1"/>
    <col min="295" max="295" width="5.26953125" style="1" hidden="1" customWidth="1"/>
    <col min="296" max="296" width="8.26953125" style="1" hidden="1" customWidth="1"/>
    <col min="297" max="297" width="11.7265625" style="1" hidden="1" customWidth="1"/>
    <col min="298" max="298" width="9.1796875" style="1"/>
    <col min="299" max="299" width="11.7265625" style="1" bestFit="1" customWidth="1"/>
    <col min="300" max="300" width="12.7265625" style="1" bestFit="1" customWidth="1"/>
    <col min="301" max="301" width="9.1796875" style="1"/>
    <col min="302" max="303" width="11.7265625" style="1" bestFit="1" customWidth="1"/>
    <col min="304" max="305" width="9.1796875" style="1"/>
    <col min="306" max="306" width="16" style="1" bestFit="1" customWidth="1"/>
    <col min="307" max="307" width="9.1796875" style="1"/>
    <col min="308" max="308" width="11.7265625" style="1" bestFit="1" customWidth="1"/>
    <col min="309" max="309" width="16" style="1" bestFit="1" customWidth="1"/>
    <col min="310" max="310" width="9.1796875" style="1"/>
    <col min="311" max="311" width="11.7265625" style="1" bestFit="1" customWidth="1"/>
    <col min="312" max="312" width="16" style="1" bestFit="1" customWidth="1"/>
    <col min="313" max="313" width="9.1796875" style="1"/>
    <col min="314" max="314" width="11.7265625" style="1" bestFit="1" customWidth="1"/>
    <col min="315" max="315" width="16" style="1" bestFit="1" customWidth="1"/>
    <col min="316" max="316" width="9.1796875" style="1"/>
    <col min="317" max="318" width="11.7265625" style="1" bestFit="1" customWidth="1"/>
    <col min="319" max="319" width="9.1796875" style="1"/>
    <col min="320" max="320" width="11.7265625" style="1" bestFit="1" customWidth="1"/>
    <col min="321" max="321" width="14.26953125" style="1" customWidth="1"/>
    <col min="322" max="322" width="9.1796875" style="1"/>
    <col min="323" max="324" width="11.7265625" style="1" bestFit="1" customWidth="1"/>
    <col min="325" max="326" width="9.1796875" style="1"/>
    <col min="327" max="327" width="16" style="1" bestFit="1" customWidth="1"/>
    <col min="328" max="329" width="9.1796875" style="1"/>
    <col min="330" max="330" width="16" style="1" bestFit="1" customWidth="1"/>
    <col min="331" max="331" width="9.1796875" style="1"/>
    <col min="332" max="332" width="13.453125" style="1" customWidth="1"/>
    <col min="333" max="333" width="16" style="1" bestFit="1" customWidth="1"/>
    <col min="334" max="334" width="9.1796875" style="1"/>
    <col min="335" max="335" width="11.7265625" style="1" bestFit="1" customWidth="1"/>
    <col min="336" max="336" width="16" style="1" bestFit="1" customWidth="1"/>
    <col min="337" max="362" width="16" style="1" customWidth="1"/>
    <col min="363" max="363" width="16.81640625" style="1" bestFit="1" customWidth="1"/>
    <col min="364" max="420" width="16" style="1" customWidth="1"/>
    <col min="421" max="421" width="9.26953125" style="1" bestFit="1" customWidth="1"/>
    <col min="422" max="422" width="12" style="1" bestFit="1" customWidth="1"/>
    <col min="423" max="423" width="11.81640625" style="1" bestFit="1" customWidth="1"/>
    <col min="424" max="424" width="14.26953125" style="1" bestFit="1" customWidth="1"/>
    <col min="425" max="425" width="15.81640625" style="1" bestFit="1" customWidth="1"/>
    <col min="426" max="426" width="16.81640625" style="1" bestFit="1" customWidth="1"/>
    <col min="427" max="428" width="14.26953125" style="1" bestFit="1" customWidth="1"/>
    <col min="429" max="429" width="15.81640625" style="1" bestFit="1" customWidth="1"/>
    <col min="430" max="431" width="14.26953125" style="1" bestFit="1" customWidth="1"/>
    <col min="432" max="432" width="15.81640625" style="1" bestFit="1" customWidth="1"/>
    <col min="433" max="434" width="14.26953125" style="1" bestFit="1" customWidth="1"/>
    <col min="435" max="435" width="15.81640625" style="1" bestFit="1" customWidth="1"/>
    <col min="436" max="436" width="14.81640625" style="1" customWidth="1"/>
    <col min="437" max="437" width="12.26953125" style="1" customWidth="1"/>
    <col min="438" max="438" width="15.81640625" style="1" bestFit="1" customWidth="1"/>
    <col min="439" max="440" width="14.26953125" style="1" bestFit="1" customWidth="1"/>
    <col min="441" max="441" width="15.81640625" style="1" bestFit="1" customWidth="1"/>
    <col min="442" max="16384" width="9.1796875" style="1"/>
  </cols>
  <sheetData>
    <row r="1" spans="1:237" ht="12.75" customHeight="1" x14ac:dyDescent="0.25">
      <c r="A1" s="194" t="s">
        <v>38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  <c r="DG1" s="195"/>
      <c r="DH1" s="195"/>
      <c r="DI1" s="195"/>
      <c r="DJ1" s="195"/>
      <c r="DK1" s="195"/>
      <c r="DL1" s="195"/>
      <c r="DM1" s="195"/>
      <c r="DN1" s="195"/>
      <c r="DO1" s="195"/>
      <c r="DP1" s="195"/>
      <c r="DQ1" s="195"/>
      <c r="DR1" s="195"/>
      <c r="DS1" s="195"/>
      <c r="DT1" s="195"/>
      <c r="DU1" s="195"/>
      <c r="DV1" s="195"/>
      <c r="DW1" s="195"/>
      <c r="DX1" s="195"/>
      <c r="DY1" s="195"/>
      <c r="DZ1" s="195"/>
      <c r="EA1" s="195"/>
      <c r="EB1" s="195"/>
      <c r="EC1" s="195"/>
      <c r="ED1" s="195"/>
      <c r="EE1" s="195"/>
      <c r="EF1" s="195"/>
      <c r="EG1" s="195"/>
      <c r="EH1" s="195"/>
      <c r="EI1" s="195"/>
      <c r="EJ1" s="195"/>
      <c r="EK1" s="195"/>
      <c r="EL1" s="195"/>
      <c r="EM1" s="195"/>
      <c r="EN1" s="195"/>
      <c r="EO1" s="195"/>
      <c r="EP1" s="195"/>
      <c r="EQ1" s="195"/>
      <c r="ER1" s="195"/>
      <c r="ES1" s="195"/>
      <c r="ET1" s="195"/>
      <c r="EU1" s="195"/>
      <c r="EV1" s="195"/>
      <c r="EW1" s="195"/>
      <c r="EX1" s="195"/>
      <c r="EY1" s="195"/>
      <c r="EZ1" s="195"/>
      <c r="FA1" s="195"/>
      <c r="FB1" s="195"/>
      <c r="FC1" s="195"/>
      <c r="FD1" s="195"/>
      <c r="FE1" s="195"/>
      <c r="FF1" s="195"/>
      <c r="FG1" s="195"/>
      <c r="FH1" s="195"/>
      <c r="FI1" s="195"/>
      <c r="FJ1" s="195"/>
      <c r="FK1" s="195"/>
      <c r="FL1" s="195"/>
      <c r="FM1" s="195"/>
      <c r="FN1" s="195"/>
      <c r="FO1" s="195"/>
      <c r="FP1" s="195"/>
      <c r="FQ1" s="195"/>
      <c r="FR1" s="195"/>
      <c r="FS1" s="195"/>
      <c r="FT1" s="195"/>
      <c r="FU1" s="195"/>
      <c r="FV1" s="195"/>
      <c r="FW1" s="195"/>
      <c r="FX1" s="195"/>
      <c r="FY1" s="195"/>
      <c r="FZ1" s="195"/>
      <c r="GA1" s="195"/>
      <c r="GB1" s="195"/>
      <c r="GC1" s="195"/>
      <c r="GD1" s="195"/>
      <c r="GE1" s="195"/>
      <c r="GF1" s="195"/>
      <c r="GG1" s="195"/>
      <c r="GH1" s="195"/>
      <c r="GI1" s="195"/>
      <c r="GJ1" s="195"/>
      <c r="GK1" s="195"/>
      <c r="GL1" s="195"/>
      <c r="GM1" s="195"/>
      <c r="GN1" s="195"/>
      <c r="GO1" s="195"/>
      <c r="GP1" s="195"/>
      <c r="GQ1" s="195"/>
      <c r="GR1" s="195"/>
      <c r="GS1" s="195"/>
      <c r="GT1" s="195"/>
      <c r="GU1" s="195"/>
      <c r="GV1" s="195"/>
      <c r="GW1" s="195"/>
      <c r="GX1" s="195"/>
      <c r="GY1" s="195"/>
      <c r="GZ1" s="195"/>
      <c r="HA1" s="195"/>
      <c r="HB1" s="195"/>
      <c r="HC1" s="195"/>
      <c r="HD1" s="195"/>
      <c r="HE1" s="195"/>
      <c r="HF1" s="195"/>
      <c r="HG1" s="195"/>
      <c r="HH1" s="195"/>
      <c r="HI1" s="195"/>
      <c r="HJ1" s="195"/>
      <c r="HK1" s="195"/>
      <c r="HL1" s="195"/>
      <c r="HM1" s="195"/>
      <c r="HN1" s="195"/>
      <c r="HO1" s="195"/>
      <c r="HP1" s="195"/>
      <c r="HQ1" s="195"/>
      <c r="HR1" s="195"/>
      <c r="HS1" s="195"/>
      <c r="HT1" s="195"/>
      <c r="HU1" s="195"/>
      <c r="HV1" s="195"/>
      <c r="HW1" s="195"/>
      <c r="HX1" s="195"/>
      <c r="HY1" s="195"/>
      <c r="HZ1" s="195"/>
      <c r="IA1" s="195"/>
      <c r="IB1" s="195"/>
      <c r="IC1" s="195"/>
    </row>
    <row r="2" spans="1:237" ht="12.7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5"/>
      <c r="CT2" s="195"/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5"/>
      <c r="DF2" s="195"/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5"/>
      <c r="DR2" s="195"/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5"/>
      <c r="ED2" s="195"/>
      <c r="EE2" s="195"/>
      <c r="EF2" s="195"/>
      <c r="EG2" s="195"/>
      <c r="EH2" s="195"/>
      <c r="EI2" s="195"/>
      <c r="EJ2" s="195"/>
      <c r="EK2" s="195"/>
      <c r="EL2" s="195"/>
      <c r="EM2" s="195"/>
      <c r="EN2" s="195"/>
      <c r="EO2" s="195"/>
      <c r="EP2" s="195"/>
      <c r="EQ2" s="195"/>
      <c r="ER2" s="195"/>
      <c r="ES2" s="195"/>
      <c r="ET2" s="195"/>
      <c r="EU2" s="195"/>
      <c r="EV2" s="195"/>
      <c r="EW2" s="195"/>
      <c r="EX2" s="195"/>
      <c r="EY2" s="195"/>
      <c r="EZ2" s="195"/>
      <c r="FA2" s="195"/>
      <c r="FB2" s="195"/>
      <c r="FC2" s="195"/>
      <c r="FD2" s="195"/>
      <c r="FE2" s="195"/>
      <c r="FF2" s="195"/>
      <c r="FG2" s="195"/>
      <c r="FH2" s="195"/>
      <c r="FI2" s="195"/>
      <c r="FJ2" s="195"/>
      <c r="FK2" s="195"/>
      <c r="FL2" s="195"/>
      <c r="FM2" s="195"/>
      <c r="FN2" s="195"/>
      <c r="FO2" s="195"/>
      <c r="FP2" s="195"/>
      <c r="FQ2" s="195"/>
      <c r="FR2" s="195"/>
      <c r="FS2" s="195"/>
      <c r="FT2" s="195"/>
      <c r="FU2" s="195"/>
      <c r="FV2" s="195"/>
      <c r="FW2" s="195"/>
      <c r="FX2" s="195"/>
      <c r="FY2" s="195"/>
      <c r="FZ2" s="195"/>
      <c r="GA2" s="195"/>
      <c r="GB2" s="195"/>
      <c r="GC2" s="195"/>
      <c r="GD2" s="195"/>
      <c r="GE2" s="195"/>
      <c r="GF2" s="195"/>
      <c r="GG2" s="195"/>
      <c r="GH2" s="195"/>
      <c r="GI2" s="195"/>
      <c r="GJ2" s="195"/>
      <c r="GK2" s="195"/>
      <c r="GL2" s="195"/>
      <c r="GM2" s="195"/>
      <c r="GN2" s="195"/>
      <c r="GO2" s="195"/>
      <c r="GP2" s="195"/>
      <c r="GQ2" s="195"/>
      <c r="GR2" s="195"/>
      <c r="GS2" s="195"/>
      <c r="GT2" s="195"/>
      <c r="GU2" s="195"/>
      <c r="GV2" s="195"/>
      <c r="GW2" s="195"/>
      <c r="GX2" s="195"/>
      <c r="GY2" s="195"/>
      <c r="GZ2" s="195"/>
      <c r="HA2" s="195"/>
      <c r="HB2" s="195"/>
      <c r="HC2" s="195"/>
      <c r="HD2" s="195"/>
      <c r="HE2" s="195"/>
      <c r="HF2" s="195"/>
      <c r="HG2" s="195"/>
      <c r="HH2" s="195"/>
      <c r="HI2" s="195"/>
      <c r="HJ2" s="195"/>
      <c r="HK2" s="195"/>
      <c r="HL2" s="195"/>
      <c r="HM2" s="195"/>
      <c r="HN2" s="195"/>
      <c r="HO2" s="195"/>
      <c r="HP2" s="195"/>
      <c r="HQ2" s="195"/>
      <c r="HR2" s="195"/>
      <c r="HS2" s="195"/>
      <c r="HT2" s="195"/>
      <c r="HU2" s="195"/>
      <c r="HV2" s="195"/>
      <c r="HW2" s="195"/>
      <c r="HX2" s="195"/>
      <c r="HY2" s="195"/>
      <c r="HZ2" s="195"/>
      <c r="IA2" s="195"/>
      <c r="IB2" s="195"/>
      <c r="IC2" s="195"/>
    </row>
    <row r="3" spans="1:237" ht="12.7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5"/>
      <c r="BW3" s="195"/>
      <c r="BX3" s="195"/>
      <c r="BY3" s="195"/>
      <c r="BZ3" s="195"/>
      <c r="CA3" s="195"/>
      <c r="CB3" s="195"/>
      <c r="CC3" s="195"/>
      <c r="CD3" s="195"/>
      <c r="CE3" s="195"/>
      <c r="CF3" s="195"/>
      <c r="CG3" s="195"/>
      <c r="CH3" s="195"/>
      <c r="CI3" s="195"/>
      <c r="CJ3" s="195"/>
      <c r="CK3" s="195"/>
      <c r="CL3" s="195"/>
      <c r="CM3" s="195"/>
      <c r="CN3" s="195"/>
      <c r="CO3" s="195"/>
      <c r="CP3" s="195"/>
      <c r="CQ3" s="195"/>
      <c r="CR3" s="195"/>
      <c r="CS3" s="195"/>
      <c r="CT3" s="195"/>
      <c r="CU3" s="195"/>
      <c r="CV3" s="195"/>
      <c r="CW3" s="195"/>
      <c r="CX3" s="195"/>
      <c r="CY3" s="195"/>
      <c r="CZ3" s="195"/>
      <c r="DA3" s="195"/>
      <c r="DB3" s="195"/>
      <c r="DC3" s="195"/>
      <c r="DD3" s="195"/>
      <c r="DE3" s="195"/>
      <c r="DF3" s="195"/>
      <c r="DG3" s="195"/>
      <c r="DH3" s="195"/>
      <c r="DI3" s="195"/>
      <c r="DJ3" s="195"/>
      <c r="DK3" s="195"/>
      <c r="DL3" s="195"/>
      <c r="DM3" s="195"/>
      <c r="DN3" s="195"/>
      <c r="DO3" s="195"/>
      <c r="DP3" s="195"/>
      <c r="DQ3" s="195"/>
      <c r="DR3" s="195"/>
      <c r="DS3" s="195"/>
      <c r="DT3" s="195"/>
      <c r="DU3" s="195"/>
      <c r="DV3" s="195"/>
      <c r="DW3" s="195"/>
      <c r="DX3" s="195"/>
      <c r="DY3" s="195"/>
      <c r="DZ3" s="195"/>
      <c r="EA3" s="195"/>
      <c r="EB3" s="195"/>
      <c r="EC3" s="195"/>
      <c r="ED3" s="195"/>
      <c r="EE3" s="195"/>
      <c r="EF3" s="195"/>
      <c r="EG3" s="195"/>
      <c r="EH3" s="195"/>
      <c r="EI3" s="195"/>
      <c r="EJ3" s="195"/>
      <c r="EK3" s="195"/>
      <c r="EL3" s="195"/>
      <c r="EM3" s="195"/>
      <c r="EN3" s="195"/>
      <c r="EO3" s="195"/>
      <c r="EP3" s="195"/>
      <c r="EQ3" s="195"/>
      <c r="ER3" s="195"/>
      <c r="ES3" s="195"/>
      <c r="ET3" s="195"/>
      <c r="EU3" s="195"/>
      <c r="EV3" s="195"/>
      <c r="EW3" s="195"/>
      <c r="EX3" s="195"/>
      <c r="EY3" s="195"/>
      <c r="EZ3" s="195"/>
      <c r="FA3" s="195"/>
      <c r="FB3" s="195"/>
      <c r="FC3" s="195"/>
      <c r="FD3" s="195"/>
      <c r="FE3" s="195"/>
      <c r="FF3" s="195"/>
      <c r="FG3" s="195"/>
      <c r="FH3" s="195"/>
      <c r="FI3" s="195"/>
      <c r="FJ3" s="195"/>
      <c r="FK3" s="195"/>
      <c r="FL3" s="195"/>
      <c r="FM3" s="195"/>
      <c r="FN3" s="195"/>
      <c r="FO3" s="195"/>
      <c r="FP3" s="195"/>
      <c r="FQ3" s="195"/>
      <c r="FR3" s="195"/>
      <c r="FS3" s="195"/>
      <c r="FT3" s="195"/>
      <c r="FU3" s="195"/>
      <c r="FV3" s="195"/>
      <c r="FW3" s="195"/>
      <c r="FX3" s="195"/>
      <c r="FY3" s="195"/>
      <c r="FZ3" s="195"/>
      <c r="GA3" s="195"/>
      <c r="GB3" s="195"/>
      <c r="GC3" s="195"/>
      <c r="GD3" s="195"/>
      <c r="GE3" s="195"/>
      <c r="GF3" s="195"/>
      <c r="GG3" s="195"/>
      <c r="GH3" s="195"/>
      <c r="GI3" s="195"/>
      <c r="GJ3" s="195"/>
      <c r="GK3" s="195"/>
      <c r="GL3" s="195"/>
      <c r="GM3" s="195"/>
      <c r="GN3" s="195"/>
      <c r="GO3" s="195"/>
      <c r="GP3" s="195"/>
      <c r="GQ3" s="195"/>
      <c r="GR3" s="195"/>
      <c r="GS3" s="195"/>
      <c r="GT3" s="195"/>
      <c r="GU3" s="195"/>
      <c r="GV3" s="195"/>
      <c r="GW3" s="195"/>
      <c r="GX3" s="195"/>
      <c r="GY3" s="195"/>
      <c r="GZ3" s="195"/>
      <c r="HA3" s="195"/>
      <c r="HB3" s="195"/>
      <c r="HC3" s="195"/>
      <c r="HD3" s="195"/>
      <c r="HE3" s="195"/>
      <c r="HF3" s="195"/>
      <c r="HG3" s="195"/>
      <c r="HH3" s="195"/>
      <c r="HI3" s="195"/>
      <c r="HJ3" s="195"/>
      <c r="HK3" s="195"/>
      <c r="HL3" s="195"/>
      <c r="HM3" s="195"/>
      <c r="HN3" s="195"/>
      <c r="HO3" s="195"/>
      <c r="HP3" s="195"/>
      <c r="HQ3" s="195"/>
      <c r="HR3" s="195"/>
      <c r="HS3" s="195"/>
      <c r="HT3" s="195"/>
      <c r="HU3" s="195"/>
      <c r="HV3" s="195"/>
      <c r="HW3" s="195"/>
      <c r="HX3" s="195"/>
      <c r="HY3" s="195"/>
      <c r="HZ3" s="195"/>
      <c r="IA3" s="195"/>
      <c r="IB3" s="195"/>
      <c r="IC3" s="195"/>
    </row>
    <row r="4" spans="1:237" ht="12.75" customHeight="1" x14ac:dyDescent="0.25">
      <c r="A4" s="194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5"/>
      <c r="CB4" s="195"/>
      <c r="CC4" s="195"/>
      <c r="CD4" s="195"/>
      <c r="CE4" s="195"/>
      <c r="CF4" s="195"/>
      <c r="CG4" s="195"/>
      <c r="CH4" s="195"/>
      <c r="CI4" s="195"/>
      <c r="CJ4" s="195"/>
      <c r="CK4" s="195"/>
      <c r="CL4" s="195"/>
      <c r="CM4" s="195"/>
      <c r="CN4" s="195"/>
      <c r="CO4" s="195"/>
      <c r="CP4" s="195"/>
      <c r="CQ4" s="195"/>
      <c r="CR4" s="195"/>
      <c r="CS4" s="195"/>
      <c r="CT4" s="195"/>
      <c r="CU4" s="195"/>
      <c r="CV4" s="195"/>
      <c r="CW4" s="195"/>
      <c r="CX4" s="195"/>
      <c r="CY4" s="195"/>
      <c r="CZ4" s="195"/>
      <c r="DA4" s="195"/>
      <c r="DB4" s="195"/>
      <c r="DC4" s="195"/>
      <c r="DD4" s="195"/>
      <c r="DE4" s="195"/>
      <c r="DF4" s="195"/>
      <c r="DG4" s="195"/>
      <c r="DH4" s="195"/>
      <c r="DI4" s="195"/>
      <c r="DJ4" s="195"/>
      <c r="DK4" s="195"/>
      <c r="DL4" s="195"/>
      <c r="DM4" s="195"/>
      <c r="DN4" s="195"/>
      <c r="DO4" s="195"/>
      <c r="DP4" s="195"/>
      <c r="DQ4" s="195"/>
      <c r="DR4" s="195"/>
      <c r="DS4" s="195"/>
      <c r="DT4" s="195"/>
      <c r="DU4" s="195"/>
      <c r="DV4" s="195"/>
      <c r="DW4" s="195"/>
      <c r="DX4" s="195"/>
      <c r="DY4" s="195"/>
      <c r="DZ4" s="195"/>
      <c r="EA4" s="195"/>
      <c r="EB4" s="195"/>
      <c r="EC4" s="195"/>
      <c r="ED4" s="195"/>
      <c r="EE4" s="195"/>
      <c r="EF4" s="195"/>
      <c r="EG4" s="195"/>
      <c r="EH4" s="195"/>
      <c r="EI4" s="195"/>
      <c r="EJ4" s="195"/>
      <c r="EK4" s="195"/>
      <c r="EL4" s="195"/>
      <c r="EM4" s="195"/>
      <c r="EN4" s="195"/>
      <c r="EO4" s="195"/>
      <c r="EP4" s="195"/>
      <c r="EQ4" s="195"/>
      <c r="ER4" s="195"/>
      <c r="ES4" s="195"/>
      <c r="ET4" s="195"/>
      <c r="EU4" s="195"/>
      <c r="EV4" s="195"/>
      <c r="EW4" s="195"/>
      <c r="EX4" s="195"/>
      <c r="EY4" s="195"/>
      <c r="EZ4" s="195"/>
      <c r="FA4" s="195"/>
      <c r="FB4" s="195"/>
      <c r="FC4" s="195"/>
      <c r="FD4" s="195"/>
      <c r="FE4" s="195"/>
      <c r="FF4" s="195"/>
      <c r="FG4" s="195"/>
      <c r="FH4" s="195"/>
      <c r="FI4" s="195"/>
      <c r="FJ4" s="195"/>
      <c r="FK4" s="195"/>
      <c r="FL4" s="195"/>
      <c r="FM4" s="195"/>
      <c r="FN4" s="195"/>
      <c r="FO4" s="195"/>
      <c r="FP4" s="195"/>
      <c r="FQ4" s="195"/>
      <c r="FR4" s="195"/>
      <c r="FS4" s="195"/>
      <c r="FT4" s="195"/>
      <c r="FU4" s="195"/>
      <c r="FV4" s="195"/>
      <c r="FW4" s="195"/>
      <c r="FX4" s="195"/>
      <c r="FY4" s="195"/>
      <c r="FZ4" s="195"/>
      <c r="GA4" s="195"/>
      <c r="GB4" s="195"/>
      <c r="GC4" s="195"/>
      <c r="GD4" s="195"/>
      <c r="GE4" s="195"/>
      <c r="GF4" s="195"/>
      <c r="GG4" s="195"/>
      <c r="GH4" s="195"/>
      <c r="GI4" s="195"/>
      <c r="GJ4" s="195"/>
      <c r="GK4" s="195"/>
      <c r="GL4" s="195"/>
      <c r="GM4" s="195"/>
      <c r="GN4" s="195"/>
      <c r="GO4" s="195"/>
      <c r="GP4" s="195"/>
      <c r="GQ4" s="195"/>
      <c r="GR4" s="195"/>
      <c r="GS4" s="195"/>
      <c r="GT4" s="195"/>
      <c r="GU4" s="195"/>
      <c r="GV4" s="195"/>
      <c r="GW4" s="195"/>
      <c r="GX4" s="195"/>
      <c r="GY4" s="195"/>
      <c r="GZ4" s="195"/>
      <c r="HA4" s="195"/>
      <c r="HB4" s="195"/>
      <c r="HC4" s="195"/>
      <c r="HD4" s="195"/>
      <c r="HE4" s="195"/>
      <c r="HF4" s="195"/>
      <c r="HG4" s="195"/>
      <c r="HH4" s="195"/>
      <c r="HI4" s="195"/>
      <c r="HJ4" s="195"/>
      <c r="HK4" s="195"/>
      <c r="HL4" s="195"/>
      <c r="HM4" s="195"/>
      <c r="HN4" s="195"/>
      <c r="HO4" s="195"/>
      <c r="HP4" s="195"/>
      <c r="HQ4" s="195"/>
      <c r="HR4" s="195"/>
      <c r="HS4" s="195"/>
      <c r="HT4" s="195"/>
      <c r="HU4" s="195"/>
      <c r="HV4" s="195"/>
      <c r="HW4" s="195"/>
      <c r="HX4" s="195"/>
      <c r="HY4" s="195"/>
      <c r="HZ4" s="195"/>
      <c r="IA4" s="195"/>
      <c r="IB4" s="195"/>
      <c r="IC4" s="195"/>
    </row>
    <row r="5" spans="1:237" ht="12.75" customHeight="1" x14ac:dyDescent="0.25">
      <c r="A5" s="194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</row>
    <row r="6" spans="1:237" ht="12.75" customHeight="1" x14ac:dyDescent="0.25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</row>
    <row r="7" spans="1:237" x14ac:dyDescent="0.25">
      <c r="A7" s="196"/>
      <c r="B7" s="196"/>
      <c r="C7" s="2"/>
      <c r="D7" s="2"/>
      <c r="E7" s="2"/>
      <c r="F7" s="2"/>
      <c r="G7" s="2"/>
      <c r="H7" s="143"/>
      <c r="I7" s="2"/>
      <c r="J7" s="2"/>
      <c r="K7" s="143"/>
      <c r="L7" s="2"/>
      <c r="M7" s="2"/>
      <c r="N7" s="143"/>
      <c r="O7" s="2"/>
      <c r="P7" s="2"/>
      <c r="Q7" s="143"/>
      <c r="R7" s="2"/>
      <c r="S7" s="2"/>
      <c r="U7" s="2"/>
      <c r="W7" s="144"/>
      <c r="X7" s="2"/>
      <c r="Z7" s="2"/>
      <c r="AB7" s="2"/>
      <c r="AD7" s="2"/>
      <c r="AF7" s="2"/>
      <c r="AG7" s="2"/>
      <c r="AH7" s="2"/>
      <c r="AI7" s="2"/>
      <c r="AK7" s="2"/>
    </row>
    <row r="8" spans="1:237" ht="13" x14ac:dyDescent="0.3">
      <c r="A8" s="3" t="s">
        <v>1</v>
      </c>
      <c r="B8" s="3"/>
      <c r="C8" s="1" t="s">
        <v>2</v>
      </c>
      <c r="W8" s="144"/>
    </row>
    <row r="9" spans="1:237" x14ac:dyDescent="0.25">
      <c r="A9" s="2"/>
      <c r="B9" s="2"/>
      <c r="C9" s="2"/>
      <c r="D9" s="2"/>
      <c r="E9" s="2"/>
      <c r="F9" s="2"/>
      <c r="G9" s="2"/>
      <c r="H9" s="143"/>
      <c r="I9" s="2"/>
      <c r="J9" s="2"/>
      <c r="K9" s="143"/>
      <c r="L9" s="2"/>
      <c r="M9" s="2"/>
      <c r="N9" s="143"/>
      <c r="O9" s="2"/>
      <c r="P9" s="2"/>
      <c r="Q9" s="143"/>
      <c r="R9" s="2"/>
      <c r="S9" s="2"/>
      <c r="U9" s="2"/>
      <c r="W9" s="144"/>
      <c r="X9" s="2"/>
      <c r="Z9" s="2"/>
      <c r="AB9" s="2"/>
      <c r="AD9" s="2"/>
      <c r="AF9" s="2"/>
      <c r="AG9" s="2"/>
      <c r="AH9" s="2"/>
      <c r="AI9" s="2"/>
      <c r="AK9" s="2"/>
    </row>
    <row r="10" spans="1:237" ht="13" x14ac:dyDescent="0.3">
      <c r="A10" s="3" t="s">
        <v>6</v>
      </c>
      <c r="B10" s="3"/>
      <c r="C10" s="3" t="s">
        <v>7</v>
      </c>
      <c r="D10" s="3"/>
      <c r="E10" s="3"/>
      <c r="F10" s="3"/>
      <c r="G10" s="3"/>
      <c r="H10" s="145"/>
      <c r="I10" s="3"/>
      <c r="J10" s="3"/>
      <c r="K10" s="145"/>
      <c r="L10" s="3"/>
      <c r="M10" s="3"/>
      <c r="N10" s="145"/>
      <c r="O10" s="3"/>
      <c r="P10" s="3"/>
      <c r="Q10" s="145"/>
      <c r="R10" s="3"/>
      <c r="S10" s="3"/>
      <c r="U10" s="3"/>
      <c r="W10" s="144"/>
      <c r="X10" s="3"/>
      <c r="Z10" s="3"/>
      <c r="AB10" s="3"/>
      <c r="AD10" s="3"/>
      <c r="AF10" s="3"/>
      <c r="AG10" s="3"/>
      <c r="AH10" s="3"/>
      <c r="AI10" s="3"/>
      <c r="AK10" s="3"/>
    </row>
    <row r="11" spans="1:237" ht="13.5" thickBot="1" x14ac:dyDescent="0.35">
      <c r="C11" s="3"/>
      <c r="D11" s="3"/>
      <c r="E11" s="3"/>
      <c r="F11" s="3"/>
      <c r="G11" s="3"/>
      <c r="H11" s="145"/>
      <c r="I11" s="3"/>
      <c r="J11" s="3"/>
      <c r="K11" s="145"/>
      <c r="L11" s="3"/>
      <c r="M11" s="3"/>
      <c r="N11" s="145"/>
      <c r="O11" s="3"/>
      <c r="P11" s="3"/>
      <c r="Q11" s="145"/>
      <c r="R11" s="3"/>
      <c r="S11" s="3"/>
      <c r="U11" s="3"/>
      <c r="W11" s="144"/>
      <c r="X11" s="3"/>
      <c r="Z11" s="3"/>
      <c r="AB11" s="3"/>
      <c r="AD11" s="3"/>
      <c r="AF11" s="3"/>
      <c r="AG11" s="3"/>
      <c r="AH11" s="3"/>
      <c r="AI11" s="3"/>
      <c r="AK11" s="3"/>
    </row>
    <row r="12" spans="1:237" ht="13.5" thickBot="1" x14ac:dyDescent="0.35">
      <c r="A12" s="197" t="s">
        <v>8</v>
      </c>
      <c r="B12" s="198"/>
      <c r="C12" s="191" t="s">
        <v>76</v>
      </c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3"/>
      <c r="U12" s="191" t="s">
        <v>77</v>
      </c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3"/>
      <c r="AM12" s="191" t="s">
        <v>78</v>
      </c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3"/>
      <c r="BE12" s="191" t="s">
        <v>79</v>
      </c>
      <c r="BF12" s="192"/>
      <c r="BG12" s="192"/>
      <c r="BH12" s="192"/>
      <c r="BI12" s="192"/>
      <c r="BJ12" s="192"/>
      <c r="BK12" s="192"/>
      <c r="BL12" s="192"/>
      <c r="BM12" s="192"/>
      <c r="BN12" s="192"/>
      <c r="BO12" s="192"/>
      <c r="BP12" s="192"/>
      <c r="BQ12" s="192"/>
      <c r="BR12" s="192"/>
      <c r="BS12" s="192"/>
      <c r="BT12" s="192"/>
      <c r="BU12" s="192"/>
      <c r="BV12" s="193"/>
      <c r="BW12" s="191" t="s">
        <v>80</v>
      </c>
      <c r="BX12" s="192"/>
      <c r="BY12" s="192"/>
      <c r="BZ12" s="192"/>
      <c r="CA12" s="192"/>
      <c r="CB12" s="192"/>
      <c r="CC12" s="192"/>
      <c r="CD12" s="192"/>
      <c r="CE12" s="192"/>
      <c r="CF12" s="192"/>
      <c r="CG12" s="192"/>
      <c r="CH12" s="192"/>
      <c r="CI12" s="192"/>
      <c r="CJ12" s="192"/>
      <c r="CK12" s="192"/>
      <c r="CL12" s="192"/>
      <c r="CM12" s="192"/>
      <c r="CN12" s="193"/>
      <c r="CO12" s="191" t="s">
        <v>81</v>
      </c>
      <c r="CP12" s="192"/>
      <c r="CQ12" s="192"/>
      <c r="CR12" s="192"/>
      <c r="CS12" s="192"/>
      <c r="CT12" s="192"/>
      <c r="CU12" s="192"/>
      <c r="CV12" s="192"/>
      <c r="CW12" s="192"/>
      <c r="CX12" s="192"/>
      <c r="CY12" s="192"/>
      <c r="CZ12" s="192"/>
      <c r="DA12" s="192"/>
      <c r="DB12" s="192"/>
      <c r="DC12" s="192"/>
      <c r="DD12" s="192"/>
      <c r="DE12" s="192"/>
      <c r="DF12" s="193"/>
      <c r="DG12" s="191" t="s">
        <v>82</v>
      </c>
      <c r="DH12" s="192"/>
      <c r="DI12" s="192"/>
      <c r="DJ12" s="192"/>
      <c r="DK12" s="192"/>
      <c r="DL12" s="192"/>
      <c r="DM12" s="192"/>
      <c r="DN12" s="192"/>
      <c r="DO12" s="192"/>
      <c r="DP12" s="192"/>
      <c r="DQ12" s="192"/>
      <c r="DR12" s="192"/>
      <c r="DS12" s="192"/>
      <c r="DT12" s="192"/>
      <c r="DU12" s="192"/>
      <c r="DV12" s="192"/>
      <c r="DW12" s="192"/>
      <c r="DX12" s="193"/>
      <c r="DY12" s="191" t="s">
        <v>83</v>
      </c>
      <c r="DZ12" s="192"/>
      <c r="EA12" s="192"/>
      <c r="EB12" s="192"/>
      <c r="EC12" s="192"/>
      <c r="ED12" s="192"/>
      <c r="EE12" s="192"/>
      <c r="EF12" s="192"/>
      <c r="EG12" s="192"/>
      <c r="EH12" s="192"/>
      <c r="EI12" s="192"/>
      <c r="EJ12" s="192"/>
      <c r="EK12" s="192"/>
      <c r="EL12" s="192"/>
      <c r="EM12" s="192"/>
      <c r="EN12" s="192"/>
      <c r="EO12" s="192"/>
      <c r="EP12" s="193"/>
      <c r="EQ12" s="191" t="s">
        <v>84</v>
      </c>
      <c r="ER12" s="192"/>
      <c r="ES12" s="192"/>
      <c r="ET12" s="192"/>
      <c r="EU12" s="192"/>
      <c r="EV12" s="192"/>
      <c r="EW12" s="192"/>
      <c r="EX12" s="192"/>
      <c r="EY12" s="192"/>
      <c r="EZ12" s="192"/>
      <c r="FA12" s="192"/>
      <c r="FB12" s="192"/>
      <c r="FC12" s="192"/>
      <c r="FD12" s="192"/>
      <c r="FE12" s="192"/>
      <c r="FF12" s="192"/>
      <c r="FG12" s="192"/>
      <c r="FH12" s="193"/>
      <c r="FI12" s="191" t="s">
        <v>85</v>
      </c>
      <c r="FJ12" s="192"/>
      <c r="FK12" s="192"/>
      <c r="FL12" s="192"/>
      <c r="FM12" s="192"/>
      <c r="FN12" s="192"/>
      <c r="FO12" s="192"/>
      <c r="FP12" s="192"/>
      <c r="FQ12" s="192"/>
      <c r="FR12" s="192"/>
      <c r="FS12" s="192"/>
      <c r="FT12" s="192"/>
      <c r="FU12" s="192"/>
      <c r="FV12" s="192"/>
      <c r="FW12" s="192"/>
      <c r="FX12" s="192"/>
      <c r="FY12" s="192"/>
      <c r="FZ12" s="193"/>
      <c r="GA12" s="191" t="s">
        <v>86</v>
      </c>
      <c r="GB12" s="192"/>
      <c r="GC12" s="192"/>
      <c r="GD12" s="192"/>
      <c r="GE12" s="192"/>
      <c r="GF12" s="192"/>
      <c r="GG12" s="192"/>
      <c r="GH12" s="192"/>
      <c r="GI12" s="192"/>
      <c r="GJ12" s="192"/>
      <c r="GK12" s="192"/>
      <c r="GL12" s="192"/>
      <c r="GM12" s="192"/>
      <c r="GN12" s="192"/>
      <c r="GO12" s="192"/>
      <c r="GP12" s="192"/>
      <c r="GQ12" s="192"/>
      <c r="GR12" s="193"/>
      <c r="GS12" s="191" t="s">
        <v>87</v>
      </c>
      <c r="GT12" s="192"/>
      <c r="GU12" s="192"/>
      <c r="GV12" s="192"/>
      <c r="GW12" s="192"/>
      <c r="GX12" s="192"/>
      <c r="GY12" s="192"/>
      <c r="GZ12" s="192"/>
      <c r="HA12" s="192"/>
      <c r="HB12" s="192"/>
      <c r="HC12" s="192"/>
      <c r="HD12" s="192"/>
      <c r="HE12" s="192"/>
      <c r="HF12" s="192"/>
      <c r="HG12" s="192"/>
      <c r="HH12" s="192"/>
      <c r="HI12" s="192"/>
      <c r="HJ12" s="193"/>
      <c r="HK12" s="67"/>
      <c r="HL12" s="191" t="s">
        <v>75</v>
      </c>
      <c r="HM12" s="192"/>
      <c r="HN12" s="192"/>
      <c r="HO12" s="192"/>
      <c r="HP12" s="192"/>
      <c r="HQ12" s="192"/>
      <c r="HR12" s="192"/>
      <c r="HS12" s="192"/>
      <c r="HT12" s="192"/>
      <c r="HU12" s="192"/>
      <c r="HV12" s="192"/>
      <c r="HW12" s="192"/>
      <c r="HX12" s="192"/>
      <c r="HY12" s="192"/>
      <c r="HZ12" s="192"/>
      <c r="IA12" s="192"/>
      <c r="IB12" s="192"/>
      <c r="IC12" s="193"/>
    </row>
    <row r="13" spans="1:237" ht="13.5" thickBot="1" x14ac:dyDescent="0.35">
      <c r="A13" s="199"/>
      <c r="B13" s="200"/>
      <c r="C13" s="191" t="s">
        <v>56</v>
      </c>
      <c r="D13" s="192"/>
      <c r="E13" s="193"/>
      <c r="F13" s="191" t="s">
        <v>57</v>
      </c>
      <c r="G13" s="192"/>
      <c r="H13" s="193"/>
      <c r="I13" s="191" t="s">
        <v>58</v>
      </c>
      <c r="J13" s="192"/>
      <c r="K13" s="193"/>
      <c r="L13" s="191" t="s">
        <v>59</v>
      </c>
      <c r="M13" s="192"/>
      <c r="N13" s="193"/>
      <c r="O13" s="191" t="s">
        <v>60</v>
      </c>
      <c r="P13" s="192"/>
      <c r="Q13" s="193"/>
      <c r="R13" s="191" t="s">
        <v>61</v>
      </c>
      <c r="S13" s="192"/>
      <c r="T13" s="193"/>
      <c r="U13" s="191" t="s">
        <v>56</v>
      </c>
      <c r="V13" s="192"/>
      <c r="W13" s="193"/>
      <c r="X13" s="191" t="s">
        <v>57</v>
      </c>
      <c r="Y13" s="192"/>
      <c r="Z13" s="193"/>
      <c r="AA13" s="191" t="s">
        <v>58</v>
      </c>
      <c r="AB13" s="192"/>
      <c r="AC13" s="193"/>
      <c r="AD13" s="191" t="s">
        <v>59</v>
      </c>
      <c r="AE13" s="192"/>
      <c r="AF13" s="193"/>
      <c r="AG13" s="191" t="s">
        <v>60</v>
      </c>
      <c r="AH13" s="192"/>
      <c r="AI13" s="193"/>
      <c r="AJ13" s="191" t="s">
        <v>61</v>
      </c>
      <c r="AK13" s="192"/>
      <c r="AL13" s="193"/>
      <c r="AM13" s="191" t="s">
        <v>56</v>
      </c>
      <c r="AN13" s="192"/>
      <c r="AO13" s="193"/>
      <c r="AP13" s="191" t="s">
        <v>57</v>
      </c>
      <c r="AQ13" s="192"/>
      <c r="AR13" s="193"/>
      <c r="AS13" s="191" t="s">
        <v>58</v>
      </c>
      <c r="AT13" s="192"/>
      <c r="AU13" s="193"/>
      <c r="AV13" s="191" t="s">
        <v>59</v>
      </c>
      <c r="AW13" s="192"/>
      <c r="AX13" s="193"/>
      <c r="AY13" s="191" t="s">
        <v>60</v>
      </c>
      <c r="AZ13" s="192"/>
      <c r="BA13" s="193"/>
      <c r="BB13" s="191" t="s">
        <v>61</v>
      </c>
      <c r="BC13" s="192"/>
      <c r="BD13" s="193"/>
      <c r="BE13" s="191" t="s">
        <v>56</v>
      </c>
      <c r="BF13" s="192"/>
      <c r="BG13" s="193"/>
      <c r="BH13" s="191" t="s">
        <v>57</v>
      </c>
      <c r="BI13" s="192"/>
      <c r="BJ13" s="193"/>
      <c r="BK13" s="191" t="s">
        <v>58</v>
      </c>
      <c r="BL13" s="192"/>
      <c r="BM13" s="193"/>
      <c r="BN13" s="191" t="s">
        <v>59</v>
      </c>
      <c r="BO13" s="192"/>
      <c r="BP13" s="193"/>
      <c r="BQ13" s="191" t="s">
        <v>60</v>
      </c>
      <c r="BR13" s="192"/>
      <c r="BS13" s="193"/>
      <c r="BT13" s="191" t="s">
        <v>61</v>
      </c>
      <c r="BU13" s="192"/>
      <c r="BV13" s="193"/>
      <c r="BW13" s="191" t="s">
        <v>56</v>
      </c>
      <c r="BX13" s="192"/>
      <c r="BY13" s="193"/>
      <c r="BZ13" s="191" t="s">
        <v>57</v>
      </c>
      <c r="CA13" s="192"/>
      <c r="CB13" s="193"/>
      <c r="CC13" s="191" t="s">
        <v>58</v>
      </c>
      <c r="CD13" s="192"/>
      <c r="CE13" s="193"/>
      <c r="CF13" s="191" t="s">
        <v>59</v>
      </c>
      <c r="CG13" s="192"/>
      <c r="CH13" s="193"/>
      <c r="CI13" s="191" t="s">
        <v>60</v>
      </c>
      <c r="CJ13" s="192"/>
      <c r="CK13" s="193"/>
      <c r="CL13" s="191" t="s">
        <v>61</v>
      </c>
      <c r="CM13" s="192"/>
      <c r="CN13" s="193"/>
      <c r="CO13" s="191" t="s">
        <v>56</v>
      </c>
      <c r="CP13" s="192"/>
      <c r="CQ13" s="193"/>
      <c r="CR13" s="191" t="s">
        <v>57</v>
      </c>
      <c r="CS13" s="192"/>
      <c r="CT13" s="193"/>
      <c r="CU13" s="191" t="s">
        <v>58</v>
      </c>
      <c r="CV13" s="192"/>
      <c r="CW13" s="193"/>
      <c r="CX13" s="191" t="s">
        <v>59</v>
      </c>
      <c r="CY13" s="192"/>
      <c r="CZ13" s="193"/>
      <c r="DA13" s="191" t="s">
        <v>60</v>
      </c>
      <c r="DB13" s="192"/>
      <c r="DC13" s="193"/>
      <c r="DD13" s="191" t="s">
        <v>61</v>
      </c>
      <c r="DE13" s="192"/>
      <c r="DF13" s="193"/>
      <c r="DG13" s="191" t="s">
        <v>56</v>
      </c>
      <c r="DH13" s="192"/>
      <c r="DI13" s="193"/>
      <c r="DJ13" s="191" t="s">
        <v>57</v>
      </c>
      <c r="DK13" s="192"/>
      <c r="DL13" s="193"/>
      <c r="DM13" s="191" t="s">
        <v>58</v>
      </c>
      <c r="DN13" s="192"/>
      <c r="DO13" s="193"/>
      <c r="DP13" s="191" t="s">
        <v>59</v>
      </c>
      <c r="DQ13" s="192"/>
      <c r="DR13" s="193"/>
      <c r="DS13" s="191" t="s">
        <v>60</v>
      </c>
      <c r="DT13" s="192"/>
      <c r="DU13" s="193"/>
      <c r="DV13" s="191" t="s">
        <v>61</v>
      </c>
      <c r="DW13" s="192"/>
      <c r="DX13" s="193"/>
      <c r="DY13" s="191" t="s">
        <v>56</v>
      </c>
      <c r="DZ13" s="192"/>
      <c r="EA13" s="193"/>
      <c r="EB13" s="191" t="s">
        <v>57</v>
      </c>
      <c r="EC13" s="192"/>
      <c r="ED13" s="193"/>
      <c r="EE13" s="191" t="s">
        <v>58</v>
      </c>
      <c r="EF13" s="192"/>
      <c r="EG13" s="193"/>
      <c r="EH13" s="191" t="s">
        <v>59</v>
      </c>
      <c r="EI13" s="192"/>
      <c r="EJ13" s="193"/>
      <c r="EK13" s="191" t="s">
        <v>60</v>
      </c>
      <c r="EL13" s="192"/>
      <c r="EM13" s="193"/>
      <c r="EN13" s="191" t="s">
        <v>61</v>
      </c>
      <c r="EO13" s="192"/>
      <c r="EP13" s="193"/>
      <c r="EQ13" s="191" t="s">
        <v>56</v>
      </c>
      <c r="ER13" s="192"/>
      <c r="ES13" s="193"/>
      <c r="ET13" s="191" t="s">
        <v>57</v>
      </c>
      <c r="EU13" s="192"/>
      <c r="EV13" s="193"/>
      <c r="EW13" s="191" t="s">
        <v>58</v>
      </c>
      <c r="EX13" s="192"/>
      <c r="EY13" s="193"/>
      <c r="EZ13" s="191" t="s">
        <v>59</v>
      </c>
      <c r="FA13" s="192"/>
      <c r="FB13" s="193"/>
      <c r="FC13" s="191" t="s">
        <v>60</v>
      </c>
      <c r="FD13" s="192"/>
      <c r="FE13" s="193"/>
      <c r="FF13" s="191" t="s">
        <v>61</v>
      </c>
      <c r="FG13" s="192"/>
      <c r="FH13" s="193"/>
      <c r="FI13" s="191" t="s">
        <v>56</v>
      </c>
      <c r="FJ13" s="192"/>
      <c r="FK13" s="193"/>
      <c r="FL13" s="191" t="s">
        <v>57</v>
      </c>
      <c r="FM13" s="192"/>
      <c r="FN13" s="193"/>
      <c r="FO13" s="191" t="s">
        <v>58</v>
      </c>
      <c r="FP13" s="192"/>
      <c r="FQ13" s="193"/>
      <c r="FR13" s="191" t="s">
        <v>59</v>
      </c>
      <c r="FS13" s="192"/>
      <c r="FT13" s="193"/>
      <c r="FU13" s="191" t="s">
        <v>60</v>
      </c>
      <c r="FV13" s="192"/>
      <c r="FW13" s="193"/>
      <c r="FX13" s="191" t="s">
        <v>61</v>
      </c>
      <c r="FY13" s="192"/>
      <c r="FZ13" s="193"/>
      <c r="GA13" s="191" t="s">
        <v>56</v>
      </c>
      <c r="GB13" s="192"/>
      <c r="GC13" s="193"/>
      <c r="GD13" s="191" t="s">
        <v>57</v>
      </c>
      <c r="GE13" s="192"/>
      <c r="GF13" s="193"/>
      <c r="GG13" s="191" t="s">
        <v>58</v>
      </c>
      <c r="GH13" s="192"/>
      <c r="GI13" s="193"/>
      <c r="GJ13" s="191" t="s">
        <v>59</v>
      </c>
      <c r="GK13" s="192"/>
      <c r="GL13" s="193"/>
      <c r="GM13" s="191" t="s">
        <v>60</v>
      </c>
      <c r="GN13" s="192"/>
      <c r="GO13" s="193"/>
      <c r="GP13" s="191" t="s">
        <v>61</v>
      </c>
      <c r="GQ13" s="192"/>
      <c r="GR13" s="193"/>
      <c r="GS13" s="191" t="s">
        <v>56</v>
      </c>
      <c r="GT13" s="192"/>
      <c r="GU13" s="193"/>
      <c r="GV13" s="191" t="s">
        <v>57</v>
      </c>
      <c r="GW13" s="192"/>
      <c r="GX13" s="193"/>
      <c r="GY13" s="191" t="s">
        <v>58</v>
      </c>
      <c r="GZ13" s="192"/>
      <c r="HA13" s="193"/>
      <c r="HB13" s="191" t="s">
        <v>59</v>
      </c>
      <c r="HC13" s="192"/>
      <c r="HD13" s="193"/>
      <c r="HE13" s="191" t="s">
        <v>60</v>
      </c>
      <c r="HF13" s="192"/>
      <c r="HG13" s="193"/>
      <c r="HH13" s="191" t="s">
        <v>61</v>
      </c>
      <c r="HI13" s="192"/>
      <c r="HJ13" s="193"/>
      <c r="HK13" s="67"/>
      <c r="HL13" s="191" t="s">
        <v>56</v>
      </c>
      <c r="HM13" s="192"/>
      <c r="HN13" s="193"/>
      <c r="HO13" s="191" t="s">
        <v>57</v>
      </c>
      <c r="HP13" s="192"/>
      <c r="HQ13" s="193"/>
      <c r="HR13" s="191" t="s">
        <v>58</v>
      </c>
      <c r="HS13" s="192"/>
      <c r="HT13" s="193"/>
      <c r="HU13" s="191" t="s">
        <v>59</v>
      </c>
      <c r="HV13" s="192"/>
      <c r="HW13" s="193"/>
      <c r="HX13" s="191" t="s">
        <v>60</v>
      </c>
      <c r="HY13" s="192"/>
      <c r="HZ13" s="193"/>
      <c r="IA13" s="191" t="s">
        <v>61</v>
      </c>
      <c r="IB13" s="192"/>
      <c r="IC13" s="193"/>
    </row>
    <row r="14" spans="1:237" ht="13.5" hidden="1" customHeight="1" x14ac:dyDescent="0.3">
      <c r="A14" s="201"/>
      <c r="B14" s="202"/>
      <c r="C14" s="146" t="s">
        <v>25</v>
      </c>
      <c r="D14" s="69" t="s">
        <v>26</v>
      </c>
      <c r="E14" s="147" t="s">
        <v>27</v>
      </c>
      <c r="F14" s="146" t="s">
        <v>25</v>
      </c>
      <c r="G14" s="69" t="s">
        <v>26</v>
      </c>
      <c r="H14" s="147" t="s">
        <v>27</v>
      </c>
      <c r="I14" s="146" t="s">
        <v>25</v>
      </c>
      <c r="J14" s="69" t="s">
        <v>26</v>
      </c>
      <c r="K14" s="147" t="s">
        <v>27</v>
      </c>
      <c r="L14" s="146" t="s">
        <v>25</v>
      </c>
      <c r="M14" s="69" t="s">
        <v>26</v>
      </c>
      <c r="N14" s="147" t="s">
        <v>27</v>
      </c>
      <c r="O14" s="146" t="s">
        <v>25</v>
      </c>
      <c r="P14" s="69" t="s">
        <v>26</v>
      </c>
      <c r="Q14" s="147" t="s">
        <v>27</v>
      </c>
      <c r="R14" s="146" t="s">
        <v>25</v>
      </c>
      <c r="S14" s="69" t="s">
        <v>26</v>
      </c>
      <c r="T14" s="147" t="s">
        <v>27</v>
      </c>
      <c r="U14" s="146" t="s">
        <v>25</v>
      </c>
      <c r="V14" s="69" t="s">
        <v>26</v>
      </c>
      <c r="W14" s="147" t="s">
        <v>27</v>
      </c>
      <c r="X14" s="146" t="s">
        <v>25</v>
      </c>
      <c r="Y14" s="69" t="s">
        <v>26</v>
      </c>
      <c r="Z14" s="147" t="s">
        <v>27</v>
      </c>
      <c r="AA14" s="146" t="s">
        <v>25</v>
      </c>
      <c r="AB14" s="69" t="s">
        <v>26</v>
      </c>
      <c r="AC14" s="147" t="s">
        <v>27</v>
      </c>
      <c r="AD14" s="146" t="s">
        <v>25</v>
      </c>
      <c r="AE14" s="69" t="s">
        <v>26</v>
      </c>
      <c r="AF14" s="147" t="s">
        <v>27</v>
      </c>
      <c r="AG14" s="146" t="s">
        <v>25</v>
      </c>
      <c r="AH14" s="69" t="s">
        <v>26</v>
      </c>
      <c r="AI14" s="147" t="s">
        <v>27</v>
      </c>
      <c r="AJ14" s="146" t="s">
        <v>25</v>
      </c>
      <c r="AK14" s="69" t="s">
        <v>26</v>
      </c>
      <c r="AL14" s="147" t="s">
        <v>27</v>
      </c>
      <c r="AM14" s="146" t="s">
        <v>25</v>
      </c>
      <c r="AN14" s="69" t="s">
        <v>26</v>
      </c>
      <c r="AO14" s="147" t="s">
        <v>27</v>
      </c>
      <c r="AP14" s="146" t="s">
        <v>25</v>
      </c>
      <c r="AQ14" s="69" t="s">
        <v>26</v>
      </c>
      <c r="AR14" s="147" t="s">
        <v>27</v>
      </c>
      <c r="AS14" s="146" t="s">
        <v>25</v>
      </c>
      <c r="AT14" s="69" t="s">
        <v>26</v>
      </c>
      <c r="AU14" s="147" t="s">
        <v>27</v>
      </c>
      <c r="AV14" s="146" t="s">
        <v>25</v>
      </c>
      <c r="AW14" s="69" t="s">
        <v>26</v>
      </c>
      <c r="AX14" s="147" t="s">
        <v>27</v>
      </c>
      <c r="AY14" s="146" t="s">
        <v>25</v>
      </c>
      <c r="AZ14" s="69" t="s">
        <v>26</v>
      </c>
      <c r="BA14" s="147" t="s">
        <v>27</v>
      </c>
      <c r="BB14" s="146" t="s">
        <v>25</v>
      </c>
      <c r="BC14" s="69" t="s">
        <v>26</v>
      </c>
      <c r="BD14" s="147" t="s">
        <v>27</v>
      </c>
      <c r="BE14" s="146" t="s">
        <v>25</v>
      </c>
      <c r="BF14" s="69" t="s">
        <v>26</v>
      </c>
      <c r="BG14" s="147" t="s">
        <v>27</v>
      </c>
      <c r="BH14" s="146" t="s">
        <v>25</v>
      </c>
      <c r="BI14" s="69" t="s">
        <v>26</v>
      </c>
      <c r="BJ14" s="147" t="s">
        <v>27</v>
      </c>
      <c r="BK14" s="146" t="s">
        <v>25</v>
      </c>
      <c r="BL14" s="69" t="s">
        <v>26</v>
      </c>
      <c r="BM14" s="147" t="s">
        <v>27</v>
      </c>
      <c r="BN14" s="146" t="s">
        <v>25</v>
      </c>
      <c r="BO14" s="69" t="s">
        <v>26</v>
      </c>
      <c r="BP14" s="147" t="s">
        <v>27</v>
      </c>
      <c r="BQ14" s="146" t="s">
        <v>25</v>
      </c>
      <c r="BR14" s="69" t="s">
        <v>26</v>
      </c>
      <c r="BS14" s="147" t="s">
        <v>27</v>
      </c>
      <c r="BT14" s="146" t="s">
        <v>25</v>
      </c>
      <c r="BU14" s="69" t="s">
        <v>26</v>
      </c>
      <c r="BV14" s="147" t="s">
        <v>27</v>
      </c>
      <c r="BW14" s="146" t="s">
        <v>25</v>
      </c>
      <c r="BX14" s="69" t="s">
        <v>26</v>
      </c>
      <c r="BY14" s="147" t="s">
        <v>27</v>
      </c>
      <c r="BZ14" s="146" t="s">
        <v>25</v>
      </c>
      <c r="CA14" s="69" t="s">
        <v>26</v>
      </c>
      <c r="CB14" s="147" t="s">
        <v>27</v>
      </c>
      <c r="CC14" s="146" t="s">
        <v>25</v>
      </c>
      <c r="CD14" s="69" t="s">
        <v>26</v>
      </c>
      <c r="CE14" s="147" t="s">
        <v>27</v>
      </c>
      <c r="CF14" s="146" t="s">
        <v>25</v>
      </c>
      <c r="CG14" s="69" t="s">
        <v>26</v>
      </c>
      <c r="CH14" s="147" t="s">
        <v>27</v>
      </c>
      <c r="CI14" s="146" t="s">
        <v>25</v>
      </c>
      <c r="CJ14" s="69" t="s">
        <v>26</v>
      </c>
      <c r="CK14" s="147" t="s">
        <v>27</v>
      </c>
      <c r="CL14" s="146" t="s">
        <v>25</v>
      </c>
      <c r="CM14" s="69" t="s">
        <v>26</v>
      </c>
      <c r="CN14" s="147" t="s">
        <v>27</v>
      </c>
      <c r="CO14" s="146" t="s">
        <v>25</v>
      </c>
      <c r="CP14" s="69" t="s">
        <v>26</v>
      </c>
      <c r="CQ14" s="147" t="s">
        <v>27</v>
      </c>
      <c r="CR14" s="146" t="s">
        <v>25</v>
      </c>
      <c r="CS14" s="69" t="s">
        <v>26</v>
      </c>
      <c r="CT14" s="147" t="s">
        <v>27</v>
      </c>
      <c r="CU14" s="146" t="s">
        <v>25</v>
      </c>
      <c r="CV14" s="69" t="s">
        <v>26</v>
      </c>
      <c r="CW14" s="147" t="s">
        <v>27</v>
      </c>
      <c r="CX14" s="146" t="s">
        <v>25</v>
      </c>
      <c r="CY14" s="69" t="s">
        <v>26</v>
      </c>
      <c r="CZ14" s="147" t="s">
        <v>27</v>
      </c>
      <c r="DA14" s="146" t="s">
        <v>25</v>
      </c>
      <c r="DB14" s="69" t="s">
        <v>26</v>
      </c>
      <c r="DC14" s="147" t="s">
        <v>27</v>
      </c>
      <c r="DD14" s="146" t="s">
        <v>25</v>
      </c>
      <c r="DE14" s="69" t="s">
        <v>26</v>
      </c>
      <c r="DF14" s="147" t="s">
        <v>27</v>
      </c>
      <c r="DG14" s="146" t="s">
        <v>25</v>
      </c>
      <c r="DH14" s="69" t="s">
        <v>26</v>
      </c>
      <c r="DI14" s="147" t="s">
        <v>27</v>
      </c>
      <c r="DJ14" s="146" t="s">
        <v>25</v>
      </c>
      <c r="DK14" s="69" t="s">
        <v>26</v>
      </c>
      <c r="DL14" s="147" t="s">
        <v>27</v>
      </c>
      <c r="DM14" s="146" t="s">
        <v>25</v>
      </c>
      <c r="DN14" s="69" t="s">
        <v>26</v>
      </c>
      <c r="DO14" s="147" t="s">
        <v>27</v>
      </c>
      <c r="DP14" s="146" t="s">
        <v>25</v>
      </c>
      <c r="DQ14" s="69" t="s">
        <v>26</v>
      </c>
      <c r="DR14" s="147" t="s">
        <v>27</v>
      </c>
      <c r="DS14" s="146" t="s">
        <v>25</v>
      </c>
      <c r="DT14" s="69" t="s">
        <v>26</v>
      </c>
      <c r="DU14" s="147" t="s">
        <v>27</v>
      </c>
      <c r="DV14" s="146" t="s">
        <v>25</v>
      </c>
      <c r="DW14" s="69" t="s">
        <v>26</v>
      </c>
      <c r="DX14" s="147" t="s">
        <v>27</v>
      </c>
      <c r="DY14" s="146" t="s">
        <v>25</v>
      </c>
      <c r="DZ14" s="69" t="s">
        <v>26</v>
      </c>
      <c r="EA14" s="147" t="s">
        <v>27</v>
      </c>
      <c r="EB14" s="146" t="s">
        <v>25</v>
      </c>
      <c r="EC14" s="69" t="s">
        <v>26</v>
      </c>
      <c r="ED14" s="147" t="s">
        <v>27</v>
      </c>
      <c r="EE14" s="146" t="s">
        <v>25</v>
      </c>
      <c r="EF14" s="69" t="s">
        <v>26</v>
      </c>
      <c r="EG14" s="147" t="s">
        <v>27</v>
      </c>
      <c r="EH14" s="146" t="s">
        <v>25</v>
      </c>
      <c r="EI14" s="69" t="s">
        <v>26</v>
      </c>
      <c r="EJ14" s="147" t="s">
        <v>27</v>
      </c>
      <c r="EK14" s="146" t="s">
        <v>25</v>
      </c>
      <c r="EL14" s="69" t="s">
        <v>26</v>
      </c>
      <c r="EM14" s="147" t="s">
        <v>27</v>
      </c>
      <c r="EN14" s="146" t="s">
        <v>25</v>
      </c>
      <c r="EO14" s="69" t="s">
        <v>26</v>
      </c>
      <c r="EP14" s="147" t="s">
        <v>27</v>
      </c>
      <c r="EQ14" s="146" t="s">
        <v>25</v>
      </c>
      <c r="ER14" s="69" t="s">
        <v>26</v>
      </c>
      <c r="ES14" s="147" t="s">
        <v>27</v>
      </c>
      <c r="ET14" s="146" t="s">
        <v>25</v>
      </c>
      <c r="EU14" s="69" t="s">
        <v>26</v>
      </c>
      <c r="EV14" s="147" t="s">
        <v>27</v>
      </c>
      <c r="EW14" s="146" t="s">
        <v>25</v>
      </c>
      <c r="EX14" s="69" t="s">
        <v>26</v>
      </c>
      <c r="EY14" s="147" t="s">
        <v>27</v>
      </c>
      <c r="EZ14" s="146" t="s">
        <v>25</v>
      </c>
      <c r="FA14" s="69" t="s">
        <v>26</v>
      </c>
      <c r="FB14" s="147" t="s">
        <v>27</v>
      </c>
      <c r="FC14" s="146" t="s">
        <v>25</v>
      </c>
      <c r="FD14" s="69" t="s">
        <v>26</v>
      </c>
      <c r="FE14" s="147" t="s">
        <v>27</v>
      </c>
      <c r="FF14" s="146" t="s">
        <v>25</v>
      </c>
      <c r="FG14" s="69" t="s">
        <v>26</v>
      </c>
      <c r="FH14" s="147" t="s">
        <v>27</v>
      </c>
      <c r="FI14" s="146" t="s">
        <v>25</v>
      </c>
      <c r="FJ14" s="69" t="s">
        <v>26</v>
      </c>
      <c r="FK14" s="147" t="s">
        <v>27</v>
      </c>
      <c r="FL14" s="146" t="s">
        <v>25</v>
      </c>
      <c r="FM14" s="69" t="s">
        <v>26</v>
      </c>
      <c r="FN14" s="147" t="s">
        <v>27</v>
      </c>
      <c r="FO14" s="146" t="s">
        <v>25</v>
      </c>
      <c r="FP14" s="69" t="s">
        <v>26</v>
      </c>
      <c r="FQ14" s="147" t="s">
        <v>27</v>
      </c>
      <c r="FR14" s="146" t="s">
        <v>25</v>
      </c>
      <c r="FS14" s="69" t="s">
        <v>26</v>
      </c>
      <c r="FT14" s="147" t="s">
        <v>27</v>
      </c>
      <c r="FU14" s="146" t="s">
        <v>25</v>
      </c>
      <c r="FV14" s="69" t="s">
        <v>26</v>
      </c>
      <c r="FW14" s="147" t="s">
        <v>27</v>
      </c>
      <c r="FX14" s="146" t="s">
        <v>25</v>
      </c>
      <c r="FY14" s="69" t="s">
        <v>26</v>
      </c>
      <c r="FZ14" s="147" t="s">
        <v>27</v>
      </c>
      <c r="GA14" s="146" t="s">
        <v>25</v>
      </c>
      <c r="GB14" s="69" t="s">
        <v>26</v>
      </c>
      <c r="GC14" s="147" t="s">
        <v>27</v>
      </c>
      <c r="GD14" s="146" t="s">
        <v>25</v>
      </c>
      <c r="GE14" s="69" t="s">
        <v>26</v>
      </c>
      <c r="GF14" s="147" t="s">
        <v>27</v>
      </c>
      <c r="GG14" s="146" t="s">
        <v>25</v>
      </c>
      <c r="GH14" s="69" t="s">
        <v>26</v>
      </c>
      <c r="GI14" s="147" t="s">
        <v>27</v>
      </c>
      <c r="GJ14" s="146" t="s">
        <v>25</v>
      </c>
      <c r="GK14" s="69" t="s">
        <v>26</v>
      </c>
      <c r="GL14" s="147" t="s">
        <v>27</v>
      </c>
      <c r="GM14" s="146" t="s">
        <v>25</v>
      </c>
      <c r="GN14" s="69" t="s">
        <v>26</v>
      </c>
      <c r="GO14" s="147" t="s">
        <v>27</v>
      </c>
      <c r="GP14" s="146" t="s">
        <v>25</v>
      </c>
      <c r="GQ14" s="69" t="s">
        <v>26</v>
      </c>
      <c r="GR14" s="147" t="s">
        <v>27</v>
      </c>
      <c r="GS14" s="146" t="s">
        <v>25</v>
      </c>
      <c r="GT14" s="69" t="s">
        <v>26</v>
      </c>
      <c r="GU14" s="147" t="s">
        <v>27</v>
      </c>
      <c r="GV14" s="146" t="s">
        <v>25</v>
      </c>
      <c r="GW14" s="69" t="s">
        <v>26</v>
      </c>
      <c r="GX14" s="147" t="s">
        <v>27</v>
      </c>
      <c r="GY14" s="146" t="s">
        <v>25</v>
      </c>
      <c r="GZ14" s="69" t="s">
        <v>26</v>
      </c>
      <c r="HA14" s="147" t="s">
        <v>27</v>
      </c>
      <c r="HB14" s="146" t="s">
        <v>25</v>
      </c>
      <c r="HC14" s="69" t="s">
        <v>26</v>
      </c>
      <c r="HD14" s="147" t="s">
        <v>27</v>
      </c>
      <c r="HE14" s="146" t="s">
        <v>25</v>
      </c>
      <c r="HF14" s="69" t="s">
        <v>26</v>
      </c>
      <c r="HG14" s="147" t="s">
        <v>27</v>
      </c>
      <c r="HH14" s="146" t="s">
        <v>25</v>
      </c>
      <c r="HI14" s="69" t="s">
        <v>26</v>
      </c>
      <c r="HJ14" s="147" t="s">
        <v>27</v>
      </c>
      <c r="HK14" s="150"/>
      <c r="HL14" s="151" t="s">
        <v>25</v>
      </c>
      <c r="HM14" s="152" t="s">
        <v>26</v>
      </c>
      <c r="HN14" s="153" t="s">
        <v>27</v>
      </c>
      <c r="HO14" s="151" t="s">
        <v>25</v>
      </c>
      <c r="HP14" s="152" t="s">
        <v>26</v>
      </c>
      <c r="HQ14" s="153" t="s">
        <v>27</v>
      </c>
      <c r="HR14" s="151" t="s">
        <v>25</v>
      </c>
      <c r="HS14" s="152" t="s">
        <v>26</v>
      </c>
      <c r="HT14" s="153" t="s">
        <v>27</v>
      </c>
      <c r="HU14" s="151" t="s">
        <v>25</v>
      </c>
      <c r="HV14" s="152" t="s">
        <v>26</v>
      </c>
      <c r="HW14" s="153" t="s">
        <v>27</v>
      </c>
      <c r="HX14" s="151" t="s">
        <v>25</v>
      </c>
      <c r="HY14" s="152" t="s">
        <v>26</v>
      </c>
      <c r="HZ14" s="153" t="s">
        <v>27</v>
      </c>
      <c r="IA14" s="151" t="s">
        <v>25</v>
      </c>
      <c r="IB14" s="152" t="s">
        <v>26</v>
      </c>
      <c r="IC14" s="153" t="s">
        <v>27</v>
      </c>
    </row>
    <row r="15" spans="1:237" ht="13" x14ac:dyDescent="0.3">
      <c r="A15" s="75">
        <v>1</v>
      </c>
      <c r="B15" s="154" t="s">
        <v>28</v>
      </c>
      <c r="C15" s="155">
        <v>437376</v>
      </c>
      <c r="D15" s="77">
        <f>C15*1</f>
        <v>437376</v>
      </c>
      <c r="E15" s="156">
        <v>5394511.2800000003</v>
      </c>
      <c r="F15" s="155">
        <v>94517</v>
      </c>
      <c r="G15" s="77">
        <f>F15*1</f>
        <v>94517</v>
      </c>
      <c r="H15" s="156">
        <v>817201.17999999993</v>
      </c>
      <c r="I15" s="155">
        <v>56510</v>
      </c>
      <c r="J15" s="77">
        <f>I15*1</f>
        <v>56510</v>
      </c>
      <c r="K15" s="156">
        <v>492123.29000000004</v>
      </c>
      <c r="L15" s="155">
        <v>164479</v>
      </c>
      <c r="M15" s="77">
        <f>L15*1</f>
        <v>164479</v>
      </c>
      <c r="N15" s="156">
        <v>1475233.42</v>
      </c>
      <c r="O15" s="155">
        <v>149819</v>
      </c>
      <c r="P15" s="77">
        <f>O15*1</f>
        <v>149819</v>
      </c>
      <c r="Q15" s="156">
        <v>1612615.82</v>
      </c>
      <c r="R15" s="155">
        <v>175556</v>
      </c>
      <c r="S15" s="77">
        <f>R15*1</f>
        <v>175556</v>
      </c>
      <c r="T15" s="156">
        <v>1737194.19</v>
      </c>
      <c r="U15" s="155">
        <v>419835</v>
      </c>
      <c r="V15" s="77">
        <f>U15*1</f>
        <v>419835</v>
      </c>
      <c r="W15" s="156">
        <v>5175340.7699999996</v>
      </c>
      <c r="X15" s="155">
        <v>88687</v>
      </c>
      <c r="Y15" s="77">
        <f>X15*1</f>
        <v>88687</v>
      </c>
      <c r="Z15" s="156">
        <v>766811.21</v>
      </c>
      <c r="AA15" s="155">
        <v>52126</v>
      </c>
      <c r="AB15" s="77">
        <f>AA15*1</f>
        <v>52126</v>
      </c>
      <c r="AC15" s="156">
        <v>453700.95999999996</v>
      </c>
      <c r="AD15" s="155">
        <v>151816</v>
      </c>
      <c r="AE15" s="77">
        <f>AD15*1</f>
        <v>151816</v>
      </c>
      <c r="AF15" s="156">
        <v>1358312.64</v>
      </c>
      <c r="AG15" s="155">
        <v>152807</v>
      </c>
      <c r="AH15" s="77">
        <f>AG15*1</f>
        <v>152807</v>
      </c>
      <c r="AI15" s="156">
        <v>1643853.22</v>
      </c>
      <c r="AJ15" s="155">
        <v>160699</v>
      </c>
      <c r="AK15" s="77">
        <f>AJ15*1</f>
        <v>160699</v>
      </c>
      <c r="AL15" s="156">
        <v>1587862.6400000001</v>
      </c>
      <c r="AM15" s="155">
        <v>481968</v>
      </c>
      <c r="AN15" s="77">
        <f>AM15*1</f>
        <v>481968</v>
      </c>
      <c r="AO15" s="156">
        <v>5918835.5999999996</v>
      </c>
      <c r="AP15" s="155">
        <v>94806</v>
      </c>
      <c r="AQ15" s="77">
        <f>AP15*1</f>
        <v>94806</v>
      </c>
      <c r="AR15" s="156">
        <v>817408.06</v>
      </c>
      <c r="AS15" s="155">
        <v>52778</v>
      </c>
      <c r="AT15" s="77">
        <f>AS15*1</f>
        <v>52778</v>
      </c>
      <c r="AU15" s="156">
        <v>457873.05000000005</v>
      </c>
      <c r="AV15" s="155">
        <v>170428</v>
      </c>
      <c r="AW15" s="77">
        <f>AV15*1</f>
        <v>170428</v>
      </c>
      <c r="AX15" s="156">
        <v>1517142.82</v>
      </c>
      <c r="AY15" s="155">
        <v>183589</v>
      </c>
      <c r="AZ15" s="77">
        <f>AY15*1</f>
        <v>183589</v>
      </c>
      <c r="BA15" s="156">
        <v>1970155.1400000001</v>
      </c>
      <c r="BB15" s="155">
        <v>176585</v>
      </c>
      <c r="BC15" s="77">
        <f>BB15*1</f>
        <v>176585</v>
      </c>
      <c r="BD15" s="156">
        <v>1739208.99</v>
      </c>
      <c r="BE15" s="155"/>
      <c r="BF15" s="77">
        <f>BE15*1</f>
        <v>0</v>
      </c>
      <c r="BG15" s="156"/>
      <c r="BH15" s="155"/>
      <c r="BI15" s="77">
        <f>BH15*1</f>
        <v>0</v>
      </c>
      <c r="BJ15" s="156"/>
      <c r="BK15" s="155"/>
      <c r="BL15" s="77">
        <f>BK15*1</f>
        <v>0</v>
      </c>
      <c r="BM15" s="156"/>
      <c r="BN15" s="155"/>
      <c r="BO15" s="77">
        <f>BN15*1</f>
        <v>0</v>
      </c>
      <c r="BP15" s="156"/>
      <c r="BQ15" s="155"/>
      <c r="BR15" s="77">
        <f>BQ15*1</f>
        <v>0</v>
      </c>
      <c r="BS15" s="156"/>
      <c r="BT15" s="155"/>
      <c r="BU15" s="77">
        <f>BT15*1</f>
        <v>0</v>
      </c>
      <c r="BV15" s="156"/>
      <c r="BW15" s="155"/>
      <c r="BX15" s="77">
        <f>BW15*1</f>
        <v>0</v>
      </c>
      <c r="BY15" s="156"/>
      <c r="BZ15" s="155"/>
      <c r="CA15" s="77">
        <f>BZ15*1</f>
        <v>0</v>
      </c>
      <c r="CB15" s="156"/>
      <c r="CC15" s="155"/>
      <c r="CD15" s="77">
        <f>CC15*1</f>
        <v>0</v>
      </c>
      <c r="CE15" s="156"/>
      <c r="CF15" s="155"/>
      <c r="CG15" s="77">
        <f>CF15*1</f>
        <v>0</v>
      </c>
      <c r="CH15" s="156"/>
      <c r="CI15" s="155"/>
      <c r="CJ15" s="77">
        <f>CI15*1</f>
        <v>0</v>
      </c>
      <c r="CK15" s="156"/>
      <c r="CL15" s="155"/>
      <c r="CM15" s="77">
        <f>CL15*1</f>
        <v>0</v>
      </c>
      <c r="CN15" s="156"/>
      <c r="CO15" s="155"/>
      <c r="CP15" s="77">
        <f>CO15*1</f>
        <v>0</v>
      </c>
      <c r="CQ15" s="156"/>
      <c r="CR15" s="155"/>
      <c r="CS15" s="77">
        <f>CR15*1</f>
        <v>0</v>
      </c>
      <c r="CT15" s="156"/>
      <c r="CU15" s="155"/>
      <c r="CV15" s="77">
        <f>CU15*1</f>
        <v>0</v>
      </c>
      <c r="CW15" s="156"/>
      <c r="CX15" s="155"/>
      <c r="CY15" s="77">
        <f>CX15*1</f>
        <v>0</v>
      </c>
      <c r="CZ15" s="156"/>
      <c r="DA15" s="155"/>
      <c r="DB15" s="77">
        <f>DA15*1</f>
        <v>0</v>
      </c>
      <c r="DC15" s="156"/>
      <c r="DD15" s="155"/>
      <c r="DE15" s="77">
        <f>DD15*1</f>
        <v>0</v>
      </c>
      <c r="DF15" s="156"/>
      <c r="DG15" s="155"/>
      <c r="DH15" s="77">
        <f>DG15*1</f>
        <v>0</v>
      </c>
      <c r="DI15" s="156"/>
      <c r="DJ15" s="155"/>
      <c r="DK15" s="77">
        <f>DJ15*1</f>
        <v>0</v>
      </c>
      <c r="DL15" s="156"/>
      <c r="DM15" s="155"/>
      <c r="DN15" s="77">
        <f>DM15*1</f>
        <v>0</v>
      </c>
      <c r="DO15" s="156"/>
      <c r="DP15" s="155"/>
      <c r="DQ15" s="77">
        <f>DP15*1</f>
        <v>0</v>
      </c>
      <c r="DR15" s="156"/>
      <c r="DS15" s="155"/>
      <c r="DT15" s="77">
        <f>DS15*1</f>
        <v>0</v>
      </c>
      <c r="DU15" s="156"/>
      <c r="DV15" s="155"/>
      <c r="DW15" s="77">
        <f>DV15*1</f>
        <v>0</v>
      </c>
      <c r="DX15" s="156"/>
      <c r="DY15" s="155"/>
      <c r="DZ15" s="77">
        <f>DY15*1</f>
        <v>0</v>
      </c>
      <c r="EA15" s="156"/>
      <c r="EB15" s="155"/>
      <c r="EC15" s="77">
        <f>EB15*1</f>
        <v>0</v>
      </c>
      <c r="ED15" s="156"/>
      <c r="EE15" s="155"/>
      <c r="EF15" s="77">
        <f>EE15*1</f>
        <v>0</v>
      </c>
      <c r="EG15" s="156"/>
      <c r="EH15" s="155"/>
      <c r="EI15" s="77">
        <f>EH15*1</f>
        <v>0</v>
      </c>
      <c r="EJ15" s="156"/>
      <c r="EK15" s="155"/>
      <c r="EL15" s="77">
        <f>EK15*1</f>
        <v>0</v>
      </c>
      <c r="EM15" s="156"/>
      <c r="EN15" s="155"/>
      <c r="EO15" s="77">
        <f>EN15*1</f>
        <v>0</v>
      </c>
      <c r="EP15" s="156"/>
      <c r="EQ15" s="155"/>
      <c r="ER15" s="77">
        <f>EQ15*1</f>
        <v>0</v>
      </c>
      <c r="ES15" s="156"/>
      <c r="ET15" s="155"/>
      <c r="EU15" s="77">
        <f>ET15*1</f>
        <v>0</v>
      </c>
      <c r="EV15" s="156"/>
      <c r="EW15" s="155"/>
      <c r="EX15" s="77">
        <f>EW15*1</f>
        <v>0</v>
      </c>
      <c r="EY15" s="156"/>
      <c r="EZ15" s="155"/>
      <c r="FA15" s="77">
        <f>EZ15*1</f>
        <v>0</v>
      </c>
      <c r="FB15" s="156"/>
      <c r="FC15" s="155"/>
      <c r="FD15" s="77">
        <f>FC15*1</f>
        <v>0</v>
      </c>
      <c r="FE15" s="156"/>
      <c r="FF15" s="155"/>
      <c r="FG15" s="77">
        <f>FF15*1</f>
        <v>0</v>
      </c>
      <c r="FH15" s="156"/>
      <c r="FI15" s="155"/>
      <c r="FJ15" s="77">
        <f>FI15*1</f>
        <v>0</v>
      </c>
      <c r="FK15" s="156"/>
      <c r="FL15" s="155"/>
      <c r="FM15" s="77">
        <f>FL15*1</f>
        <v>0</v>
      </c>
      <c r="FN15" s="156"/>
      <c r="FO15" s="155"/>
      <c r="FP15" s="77">
        <f>FO15*1</f>
        <v>0</v>
      </c>
      <c r="FQ15" s="156"/>
      <c r="FR15" s="155"/>
      <c r="FS15" s="77">
        <f>FR15*1</f>
        <v>0</v>
      </c>
      <c r="FT15" s="156"/>
      <c r="FU15" s="155"/>
      <c r="FV15" s="77">
        <f>FU15*1</f>
        <v>0</v>
      </c>
      <c r="FW15" s="156"/>
      <c r="FX15" s="155"/>
      <c r="FY15" s="77">
        <f>FX15*1</f>
        <v>0</v>
      </c>
      <c r="FZ15" s="156"/>
      <c r="GA15" s="155"/>
      <c r="GB15" s="77">
        <f>GA15*1</f>
        <v>0</v>
      </c>
      <c r="GC15" s="156"/>
      <c r="GD15" s="155"/>
      <c r="GE15" s="77">
        <f>GD15*1</f>
        <v>0</v>
      </c>
      <c r="GF15" s="156"/>
      <c r="GG15" s="155"/>
      <c r="GH15" s="77">
        <f>GG15*1</f>
        <v>0</v>
      </c>
      <c r="GI15" s="156"/>
      <c r="GJ15" s="155"/>
      <c r="GK15" s="77">
        <f>GJ15*1</f>
        <v>0</v>
      </c>
      <c r="GL15" s="156"/>
      <c r="GM15" s="155"/>
      <c r="GN15" s="77">
        <f>GM15*1</f>
        <v>0</v>
      </c>
      <c r="GO15" s="156"/>
      <c r="GP15" s="155"/>
      <c r="GQ15" s="77">
        <f>GP15*1</f>
        <v>0</v>
      </c>
      <c r="GR15" s="156"/>
      <c r="GS15" s="155"/>
      <c r="GT15" s="77">
        <f>GS15*1</f>
        <v>0</v>
      </c>
      <c r="GU15" s="156"/>
      <c r="GV15" s="155"/>
      <c r="GW15" s="77">
        <f>GV15*1</f>
        <v>0</v>
      </c>
      <c r="GX15" s="156"/>
      <c r="GY15" s="155"/>
      <c r="GZ15" s="77">
        <f>GY15*1</f>
        <v>0</v>
      </c>
      <c r="HA15" s="156"/>
      <c r="HB15" s="155"/>
      <c r="HC15" s="77">
        <f>HB15*1</f>
        <v>0</v>
      </c>
      <c r="HD15" s="156"/>
      <c r="HE15" s="155"/>
      <c r="HF15" s="77">
        <f>HE15*1</f>
        <v>0</v>
      </c>
      <c r="HG15" s="156"/>
      <c r="HH15" s="155"/>
      <c r="HI15" s="77">
        <f>HH15*1</f>
        <v>0</v>
      </c>
      <c r="HJ15" s="156"/>
      <c r="HK15" s="159"/>
      <c r="HL15" s="89">
        <f>+C15+U15+AM15+BE15+BW15+CO15+DG15+DY15+EQ15+FI15+GA15+GS15</f>
        <v>1339179</v>
      </c>
      <c r="HM15" s="89">
        <f t="shared" ref="HM15:IB29" si="0">+D15+V15+AN15+BF15+BX15+CP15+DH15+DZ15+ER15+FJ15+GB15+GT15</f>
        <v>1339179</v>
      </c>
      <c r="HN15" s="89">
        <f t="shared" si="0"/>
        <v>16488687.65</v>
      </c>
      <c r="HO15" s="89">
        <f t="shared" si="0"/>
        <v>278010</v>
      </c>
      <c r="HP15" s="89">
        <f t="shared" si="0"/>
        <v>278010</v>
      </c>
      <c r="HQ15" s="89">
        <f t="shared" si="0"/>
        <v>2401420.4500000002</v>
      </c>
      <c r="HR15" s="89">
        <f t="shared" si="0"/>
        <v>161414</v>
      </c>
      <c r="HS15" s="89">
        <f t="shared" si="0"/>
        <v>161414</v>
      </c>
      <c r="HT15" s="89">
        <f t="shared" si="0"/>
        <v>1403697.3</v>
      </c>
      <c r="HU15" s="89">
        <f t="shared" si="0"/>
        <v>486723</v>
      </c>
      <c r="HV15" s="89">
        <f t="shared" si="0"/>
        <v>486723</v>
      </c>
      <c r="HW15" s="89">
        <f t="shared" si="0"/>
        <v>4350688.88</v>
      </c>
      <c r="HX15" s="89">
        <f t="shared" si="0"/>
        <v>486215</v>
      </c>
      <c r="HY15" s="89">
        <f t="shared" si="0"/>
        <v>486215</v>
      </c>
      <c r="HZ15" s="89">
        <f t="shared" si="0"/>
        <v>5226624.18</v>
      </c>
      <c r="IA15" s="89">
        <f t="shared" si="0"/>
        <v>512840</v>
      </c>
      <c r="IB15" s="89">
        <f t="shared" si="0"/>
        <v>512840</v>
      </c>
      <c r="IC15" s="89">
        <f t="shared" ref="IC15:IC29" si="1">+T15+AL15+BD15+BV15+CN15+DF15+DX15+EP15+FH15+FZ15+GR15+HJ15</f>
        <v>5064265.82</v>
      </c>
    </row>
    <row r="16" spans="1:237" ht="13" x14ac:dyDescent="0.3">
      <c r="A16" s="91">
        <v>2</v>
      </c>
      <c r="B16" s="160" t="s">
        <v>29</v>
      </c>
      <c r="C16" s="155">
        <v>56412</v>
      </c>
      <c r="D16" s="77">
        <f>C16*2</f>
        <v>112824</v>
      </c>
      <c r="E16" s="156">
        <v>1396963.1600000001</v>
      </c>
      <c r="F16" s="155">
        <v>13075</v>
      </c>
      <c r="G16" s="77">
        <f>F16*2</f>
        <v>26150</v>
      </c>
      <c r="H16" s="156">
        <v>226911.22999999998</v>
      </c>
      <c r="I16" s="155">
        <v>8926</v>
      </c>
      <c r="J16" s="77">
        <f>I16*2</f>
        <v>17852</v>
      </c>
      <c r="K16" s="156">
        <v>155108.59</v>
      </c>
      <c r="L16" s="155">
        <v>19256</v>
      </c>
      <c r="M16" s="77">
        <f>L16*2</f>
        <v>38512</v>
      </c>
      <c r="N16" s="156">
        <v>348448.6</v>
      </c>
      <c r="O16" s="155">
        <v>23871</v>
      </c>
      <c r="P16" s="77">
        <f>O16*2</f>
        <v>47742</v>
      </c>
      <c r="Q16" s="156">
        <v>513833.66</v>
      </c>
      <c r="R16" s="155">
        <v>22118</v>
      </c>
      <c r="S16" s="77">
        <f>R16*2</f>
        <v>44236</v>
      </c>
      <c r="T16" s="156">
        <v>438061.52</v>
      </c>
      <c r="U16" s="155">
        <v>55517</v>
      </c>
      <c r="V16" s="77">
        <f>U16*2</f>
        <v>111034</v>
      </c>
      <c r="W16" s="156">
        <v>1374877.4</v>
      </c>
      <c r="X16" s="155">
        <v>13555</v>
      </c>
      <c r="Y16" s="77">
        <f>X16*2</f>
        <v>27110</v>
      </c>
      <c r="Z16" s="156">
        <v>235354.21</v>
      </c>
      <c r="AA16" s="155">
        <v>8853</v>
      </c>
      <c r="AB16" s="77">
        <f>AA16*2</f>
        <v>17706</v>
      </c>
      <c r="AC16" s="156">
        <v>153833.68</v>
      </c>
      <c r="AD16" s="155">
        <v>18807</v>
      </c>
      <c r="AE16" s="77">
        <f>AD16*2</f>
        <v>37614</v>
      </c>
      <c r="AF16" s="156">
        <v>340267.2</v>
      </c>
      <c r="AG16" s="155">
        <v>24074</v>
      </c>
      <c r="AH16" s="77">
        <f>AG16*2</f>
        <v>48148</v>
      </c>
      <c r="AI16" s="156">
        <v>518354.73</v>
      </c>
      <c r="AJ16" s="155">
        <v>21577</v>
      </c>
      <c r="AK16" s="77">
        <f>AJ16*2</f>
        <v>43154</v>
      </c>
      <c r="AL16" s="156">
        <v>427275.68</v>
      </c>
      <c r="AM16" s="155">
        <v>65314</v>
      </c>
      <c r="AN16" s="77">
        <f>AM16*2</f>
        <v>130628</v>
      </c>
      <c r="AO16" s="156">
        <v>1616763.6800000002</v>
      </c>
      <c r="AP16" s="155">
        <v>14422</v>
      </c>
      <c r="AQ16" s="77">
        <f>AP16*2</f>
        <v>28844</v>
      </c>
      <c r="AR16" s="156">
        <v>250212.69</v>
      </c>
      <c r="AS16" s="155">
        <v>9958</v>
      </c>
      <c r="AT16" s="77">
        <f>AS16*2</f>
        <v>19916</v>
      </c>
      <c r="AU16" s="156">
        <v>172873.61</v>
      </c>
      <c r="AV16" s="155">
        <v>22251</v>
      </c>
      <c r="AW16" s="77">
        <f>AV16*2</f>
        <v>44502</v>
      </c>
      <c r="AX16" s="156">
        <v>402505.55</v>
      </c>
      <c r="AY16" s="155">
        <v>27988</v>
      </c>
      <c r="AZ16" s="77">
        <f>AY16*2</f>
        <v>55976</v>
      </c>
      <c r="BA16" s="156">
        <v>602130.85</v>
      </c>
      <c r="BB16" s="155">
        <v>25596</v>
      </c>
      <c r="BC16" s="77">
        <f>BB16*2</f>
        <v>51192</v>
      </c>
      <c r="BD16" s="156">
        <v>506668.33999999997</v>
      </c>
      <c r="BE16" s="155"/>
      <c r="BF16" s="77">
        <f>BE16*2</f>
        <v>0</v>
      </c>
      <c r="BG16" s="156"/>
      <c r="BH16" s="155"/>
      <c r="BI16" s="77">
        <f>BH16*2</f>
        <v>0</v>
      </c>
      <c r="BJ16" s="156"/>
      <c r="BK16" s="155"/>
      <c r="BL16" s="77">
        <f>BK16*2</f>
        <v>0</v>
      </c>
      <c r="BM16" s="156"/>
      <c r="BN16" s="155"/>
      <c r="BO16" s="77">
        <f>BN16*2</f>
        <v>0</v>
      </c>
      <c r="BP16" s="156"/>
      <c r="BQ16" s="155"/>
      <c r="BR16" s="77">
        <f>BQ16*2</f>
        <v>0</v>
      </c>
      <c r="BS16" s="156"/>
      <c r="BT16" s="155"/>
      <c r="BU16" s="77">
        <f>BT16*2</f>
        <v>0</v>
      </c>
      <c r="BV16" s="156"/>
      <c r="BW16" s="155"/>
      <c r="BX16" s="77">
        <f>BW16*2</f>
        <v>0</v>
      </c>
      <c r="BY16" s="156"/>
      <c r="BZ16" s="155"/>
      <c r="CA16" s="77">
        <f>BZ16*2</f>
        <v>0</v>
      </c>
      <c r="CB16" s="156"/>
      <c r="CC16" s="155"/>
      <c r="CD16" s="77">
        <f>CC16*2</f>
        <v>0</v>
      </c>
      <c r="CE16" s="156"/>
      <c r="CF16" s="155"/>
      <c r="CG16" s="77">
        <f>CF16*2</f>
        <v>0</v>
      </c>
      <c r="CH16" s="156"/>
      <c r="CI16" s="155"/>
      <c r="CJ16" s="77">
        <f>CI16*2</f>
        <v>0</v>
      </c>
      <c r="CK16" s="156"/>
      <c r="CL16" s="155"/>
      <c r="CM16" s="77">
        <f>CL16*2</f>
        <v>0</v>
      </c>
      <c r="CN16" s="156"/>
      <c r="CO16" s="155"/>
      <c r="CP16" s="77">
        <f>CO16*2</f>
        <v>0</v>
      </c>
      <c r="CQ16" s="156"/>
      <c r="CR16" s="155"/>
      <c r="CS16" s="77">
        <f>CR16*2</f>
        <v>0</v>
      </c>
      <c r="CT16" s="156"/>
      <c r="CU16" s="155"/>
      <c r="CV16" s="77">
        <f>CU16*2</f>
        <v>0</v>
      </c>
      <c r="CW16" s="156"/>
      <c r="CX16" s="155"/>
      <c r="CY16" s="77">
        <f>CX16*2</f>
        <v>0</v>
      </c>
      <c r="CZ16" s="156"/>
      <c r="DA16" s="155"/>
      <c r="DB16" s="77">
        <f>DA16*2</f>
        <v>0</v>
      </c>
      <c r="DC16" s="156"/>
      <c r="DD16" s="155"/>
      <c r="DE16" s="77">
        <f>DD16*2</f>
        <v>0</v>
      </c>
      <c r="DF16" s="156"/>
      <c r="DG16" s="155"/>
      <c r="DH16" s="77">
        <f>DG16*2</f>
        <v>0</v>
      </c>
      <c r="DI16" s="156"/>
      <c r="DJ16" s="155"/>
      <c r="DK16" s="77">
        <f>DJ16*2</f>
        <v>0</v>
      </c>
      <c r="DL16" s="156"/>
      <c r="DM16" s="155"/>
      <c r="DN16" s="77">
        <f>DM16*2</f>
        <v>0</v>
      </c>
      <c r="DO16" s="156"/>
      <c r="DP16" s="155"/>
      <c r="DQ16" s="77">
        <f>DP16*2</f>
        <v>0</v>
      </c>
      <c r="DR16" s="156"/>
      <c r="DS16" s="155"/>
      <c r="DT16" s="77">
        <f>DS16*2</f>
        <v>0</v>
      </c>
      <c r="DU16" s="156"/>
      <c r="DV16" s="155"/>
      <c r="DW16" s="77">
        <f>DV16*2</f>
        <v>0</v>
      </c>
      <c r="DX16" s="156"/>
      <c r="DY16" s="155"/>
      <c r="DZ16" s="77">
        <f>DY16*2</f>
        <v>0</v>
      </c>
      <c r="EA16" s="156"/>
      <c r="EB16" s="155"/>
      <c r="EC16" s="77">
        <f>EB16*2</f>
        <v>0</v>
      </c>
      <c r="ED16" s="156"/>
      <c r="EE16" s="155"/>
      <c r="EF16" s="77">
        <f>EE16*2</f>
        <v>0</v>
      </c>
      <c r="EG16" s="156"/>
      <c r="EH16" s="155"/>
      <c r="EI16" s="77">
        <f>EH16*2</f>
        <v>0</v>
      </c>
      <c r="EJ16" s="156"/>
      <c r="EK16" s="155"/>
      <c r="EL16" s="77">
        <f>EK16*2</f>
        <v>0</v>
      </c>
      <c r="EM16" s="156"/>
      <c r="EN16" s="155"/>
      <c r="EO16" s="77">
        <f>EN16*2</f>
        <v>0</v>
      </c>
      <c r="EP16" s="156"/>
      <c r="EQ16" s="155"/>
      <c r="ER16" s="77">
        <f>EQ16*2</f>
        <v>0</v>
      </c>
      <c r="ES16" s="156"/>
      <c r="ET16" s="155"/>
      <c r="EU16" s="77">
        <f>ET16*2</f>
        <v>0</v>
      </c>
      <c r="EV16" s="156"/>
      <c r="EW16" s="155"/>
      <c r="EX16" s="77">
        <f>EW16*2</f>
        <v>0</v>
      </c>
      <c r="EY16" s="156"/>
      <c r="EZ16" s="155"/>
      <c r="FA16" s="77">
        <f>EZ16*2</f>
        <v>0</v>
      </c>
      <c r="FB16" s="156"/>
      <c r="FC16" s="155"/>
      <c r="FD16" s="77">
        <f>FC16*2</f>
        <v>0</v>
      </c>
      <c r="FE16" s="156"/>
      <c r="FF16" s="155"/>
      <c r="FG16" s="77">
        <f>FF16*2</f>
        <v>0</v>
      </c>
      <c r="FH16" s="156"/>
      <c r="FI16" s="155"/>
      <c r="FJ16" s="77">
        <f>FI16*2</f>
        <v>0</v>
      </c>
      <c r="FK16" s="156"/>
      <c r="FL16" s="155"/>
      <c r="FM16" s="77">
        <f>FL16*2</f>
        <v>0</v>
      </c>
      <c r="FN16" s="156"/>
      <c r="FO16" s="155"/>
      <c r="FP16" s="77">
        <f>FO16*2</f>
        <v>0</v>
      </c>
      <c r="FQ16" s="156"/>
      <c r="FR16" s="155"/>
      <c r="FS16" s="77">
        <f>FR16*2</f>
        <v>0</v>
      </c>
      <c r="FT16" s="156"/>
      <c r="FU16" s="155"/>
      <c r="FV16" s="77">
        <f>FU16*2</f>
        <v>0</v>
      </c>
      <c r="FW16" s="156"/>
      <c r="FX16" s="155"/>
      <c r="FY16" s="77">
        <f>FX16*2</f>
        <v>0</v>
      </c>
      <c r="FZ16" s="156"/>
      <c r="GA16" s="155"/>
      <c r="GB16" s="77">
        <f>GA16*2</f>
        <v>0</v>
      </c>
      <c r="GC16" s="156"/>
      <c r="GD16" s="155"/>
      <c r="GE16" s="77">
        <f>GD16*2</f>
        <v>0</v>
      </c>
      <c r="GF16" s="156"/>
      <c r="GG16" s="155"/>
      <c r="GH16" s="77">
        <f>GG16*2</f>
        <v>0</v>
      </c>
      <c r="GI16" s="156"/>
      <c r="GJ16" s="155"/>
      <c r="GK16" s="77">
        <f>GJ16*2</f>
        <v>0</v>
      </c>
      <c r="GL16" s="156"/>
      <c r="GM16" s="155"/>
      <c r="GN16" s="77">
        <f>GM16*2</f>
        <v>0</v>
      </c>
      <c r="GO16" s="156"/>
      <c r="GP16" s="155"/>
      <c r="GQ16" s="77">
        <f>GP16*2</f>
        <v>0</v>
      </c>
      <c r="GR16" s="156"/>
      <c r="GS16" s="155"/>
      <c r="GT16" s="77">
        <f>GS16*2</f>
        <v>0</v>
      </c>
      <c r="GU16" s="156"/>
      <c r="GV16" s="155"/>
      <c r="GW16" s="77">
        <f>GV16*2</f>
        <v>0</v>
      </c>
      <c r="GX16" s="156"/>
      <c r="GY16" s="155"/>
      <c r="GZ16" s="77">
        <f>GY16*2</f>
        <v>0</v>
      </c>
      <c r="HA16" s="156"/>
      <c r="HB16" s="155"/>
      <c r="HC16" s="77">
        <f>HB16*2</f>
        <v>0</v>
      </c>
      <c r="HD16" s="156"/>
      <c r="HE16" s="155"/>
      <c r="HF16" s="77">
        <f>HE16*2</f>
        <v>0</v>
      </c>
      <c r="HG16" s="156"/>
      <c r="HH16" s="155"/>
      <c r="HI16" s="77">
        <f>HH16*2</f>
        <v>0</v>
      </c>
      <c r="HJ16" s="156"/>
      <c r="HK16" s="159"/>
      <c r="HL16" s="89">
        <f t="shared" ref="HL16:HR29" si="2">+C16+U16+AM16+BE16+BW16+CO16+DG16+DY16+EQ16+FI16+GA16+GS16</f>
        <v>177243</v>
      </c>
      <c r="HM16" s="89">
        <f t="shared" si="0"/>
        <v>354486</v>
      </c>
      <c r="HN16" s="89">
        <f t="shared" si="0"/>
        <v>4388604.24</v>
      </c>
      <c r="HO16" s="89">
        <f t="shared" si="0"/>
        <v>41052</v>
      </c>
      <c r="HP16" s="89">
        <f t="shared" si="0"/>
        <v>82104</v>
      </c>
      <c r="HQ16" s="89">
        <f t="shared" si="0"/>
        <v>712478.12999999989</v>
      </c>
      <c r="HR16" s="89">
        <f t="shared" si="0"/>
        <v>27737</v>
      </c>
      <c r="HS16" s="89">
        <f t="shared" si="0"/>
        <v>55474</v>
      </c>
      <c r="HT16" s="89">
        <f t="shared" si="0"/>
        <v>481815.88</v>
      </c>
      <c r="HU16" s="89">
        <f t="shared" si="0"/>
        <v>60314</v>
      </c>
      <c r="HV16" s="89">
        <f t="shared" si="0"/>
        <v>120628</v>
      </c>
      <c r="HW16" s="89">
        <f t="shared" si="0"/>
        <v>1091221.3500000001</v>
      </c>
      <c r="HX16" s="89">
        <f t="shared" si="0"/>
        <v>75933</v>
      </c>
      <c r="HY16" s="89">
        <f t="shared" si="0"/>
        <v>151866</v>
      </c>
      <c r="HZ16" s="89">
        <f t="shared" si="0"/>
        <v>1634319.2399999998</v>
      </c>
      <c r="IA16" s="89">
        <f t="shared" si="0"/>
        <v>69291</v>
      </c>
      <c r="IB16" s="89">
        <f t="shared" si="0"/>
        <v>138582</v>
      </c>
      <c r="IC16" s="89">
        <f t="shared" si="1"/>
        <v>1372005.54</v>
      </c>
    </row>
    <row r="17" spans="1:239" ht="13" x14ac:dyDescent="0.3">
      <c r="A17" s="91">
        <v>3</v>
      </c>
      <c r="B17" s="160" t="s">
        <v>30</v>
      </c>
      <c r="C17" s="155">
        <v>3270</v>
      </c>
      <c r="D17" s="77">
        <f>C17*1.5</f>
        <v>4905</v>
      </c>
      <c r="E17" s="156">
        <v>61043.840000000004</v>
      </c>
      <c r="F17" s="155">
        <v>674</v>
      </c>
      <c r="G17" s="77">
        <f>F17*1.5</f>
        <v>1011</v>
      </c>
      <c r="H17" s="156">
        <v>8843.3100000000013</v>
      </c>
      <c r="I17" s="155">
        <v>381</v>
      </c>
      <c r="J17" s="77">
        <f>I17*1.5</f>
        <v>571.5</v>
      </c>
      <c r="K17" s="156">
        <v>5028.57</v>
      </c>
      <c r="L17" s="155">
        <v>1621</v>
      </c>
      <c r="M17" s="77">
        <f>L17*1.5</f>
        <v>2431.5</v>
      </c>
      <c r="N17" s="156">
        <v>22197.1</v>
      </c>
      <c r="O17" s="155">
        <v>1086</v>
      </c>
      <c r="P17" s="77">
        <f>O17*1.5</f>
        <v>1629</v>
      </c>
      <c r="Q17" s="156">
        <v>17719.099999999999</v>
      </c>
      <c r="R17" s="155">
        <v>1124</v>
      </c>
      <c r="S17" s="77">
        <f>R17*1.5</f>
        <v>1686</v>
      </c>
      <c r="T17" s="156">
        <v>16808.22</v>
      </c>
      <c r="U17" s="155">
        <v>3510</v>
      </c>
      <c r="V17" s="77">
        <f>U17*1.5</f>
        <v>5265</v>
      </c>
      <c r="W17" s="156">
        <v>65542.179999999993</v>
      </c>
      <c r="X17" s="155">
        <v>661</v>
      </c>
      <c r="Y17" s="77">
        <f>X17*1.5</f>
        <v>991.5</v>
      </c>
      <c r="Z17" s="156">
        <v>8649.3100000000013</v>
      </c>
      <c r="AA17" s="155">
        <v>443</v>
      </c>
      <c r="AB17" s="77">
        <f>AA17*1.5</f>
        <v>664.5</v>
      </c>
      <c r="AC17" s="156">
        <v>5840.02</v>
      </c>
      <c r="AD17" s="155">
        <v>1683</v>
      </c>
      <c r="AE17" s="77">
        <f>AD17*1.5</f>
        <v>2524.5</v>
      </c>
      <c r="AF17" s="156">
        <v>22981.49</v>
      </c>
      <c r="AG17" s="155">
        <v>1204</v>
      </c>
      <c r="AH17" s="77">
        <f>AG17*1.5</f>
        <v>1806</v>
      </c>
      <c r="AI17" s="156">
        <v>19651.95</v>
      </c>
      <c r="AJ17" s="155">
        <v>1241</v>
      </c>
      <c r="AK17" s="77">
        <f>AJ17*1.5</f>
        <v>1861.5</v>
      </c>
      <c r="AL17" s="156">
        <v>18539.04</v>
      </c>
      <c r="AM17" s="155">
        <v>3457</v>
      </c>
      <c r="AN17" s="77">
        <f>AM17*1.5</f>
        <v>5185.5</v>
      </c>
      <c r="AO17" s="156">
        <v>64292.07</v>
      </c>
      <c r="AP17" s="155">
        <v>794</v>
      </c>
      <c r="AQ17" s="77">
        <f>AP17*1.5</f>
        <v>1191</v>
      </c>
      <c r="AR17" s="156">
        <v>10402.41</v>
      </c>
      <c r="AS17" s="155">
        <v>486</v>
      </c>
      <c r="AT17" s="77">
        <f>AS17*1.5</f>
        <v>729</v>
      </c>
      <c r="AU17" s="156">
        <v>6402.9</v>
      </c>
      <c r="AV17" s="155">
        <v>1767</v>
      </c>
      <c r="AW17" s="77">
        <f>AV17*1.5</f>
        <v>2650.5</v>
      </c>
      <c r="AX17" s="156">
        <v>24221.65</v>
      </c>
      <c r="AY17" s="155">
        <v>1227</v>
      </c>
      <c r="AZ17" s="77">
        <f>AY17*1.5</f>
        <v>1840.5</v>
      </c>
      <c r="BA17" s="156">
        <v>20001.349999999999</v>
      </c>
      <c r="BB17" s="155">
        <v>1181</v>
      </c>
      <c r="BC17" s="77">
        <f>BB17*1.5</f>
        <v>1771.5</v>
      </c>
      <c r="BD17" s="156">
        <v>17603.04</v>
      </c>
      <c r="BE17" s="155"/>
      <c r="BF17" s="77">
        <f>BE17*1.5</f>
        <v>0</v>
      </c>
      <c r="BG17" s="156"/>
      <c r="BH17" s="155"/>
      <c r="BI17" s="77">
        <f>BH17*1.5</f>
        <v>0</v>
      </c>
      <c r="BJ17" s="156"/>
      <c r="BK17" s="155"/>
      <c r="BL17" s="77">
        <f>BK17*1.5</f>
        <v>0</v>
      </c>
      <c r="BM17" s="156"/>
      <c r="BN17" s="155"/>
      <c r="BO17" s="77">
        <f>BN17*1.5</f>
        <v>0</v>
      </c>
      <c r="BP17" s="156"/>
      <c r="BQ17" s="155"/>
      <c r="BR17" s="77">
        <f>BQ17*1.5</f>
        <v>0</v>
      </c>
      <c r="BS17" s="156"/>
      <c r="BT17" s="155"/>
      <c r="BU17" s="77">
        <f>BT17*1.5</f>
        <v>0</v>
      </c>
      <c r="BV17" s="156"/>
      <c r="BW17" s="155"/>
      <c r="BX17" s="77">
        <f>BW17*1.5</f>
        <v>0</v>
      </c>
      <c r="BY17" s="156"/>
      <c r="BZ17" s="155"/>
      <c r="CA17" s="77">
        <f>BZ17*1.5</f>
        <v>0</v>
      </c>
      <c r="CB17" s="156"/>
      <c r="CC17" s="155"/>
      <c r="CD17" s="77">
        <f>CC17*1.5</f>
        <v>0</v>
      </c>
      <c r="CE17" s="156"/>
      <c r="CF17" s="155"/>
      <c r="CG17" s="77">
        <f>CF17*1.5</f>
        <v>0</v>
      </c>
      <c r="CH17" s="156"/>
      <c r="CI17" s="155"/>
      <c r="CJ17" s="77">
        <f>CI17*1.5</f>
        <v>0</v>
      </c>
      <c r="CK17" s="156"/>
      <c r="CL17" s="155"/>
      <c r="CM17" s="77">
        <f>CL17*1.5</f>
        <v>0</v>
      </c>
      <c r="CN17" s="156"/>
      <c r="CO17" s="155"/>
      <c r="CP17" s="77">
        <f>CO17*1.5</f>
        <v>0</v>
      </c>
      <c r="CQ17" s="156"/>
      <c r="CR17" s="155"/>
      <c r="CS17" s="77">
        <f>CR17*1.5</f>
        <v>0</v>
      </c>
      <c r="CT17" s="156"/>
      <c r="CU17" s="155"/>
      <c r="CV17" s="77">
        <f>CU17*1.5</f>
        <v>0</v>
      </c>
      <c r="CW17" s="156"/>
      <c r="CX17" s="155"/>
      <c r="CY17" s="77">
        <f>CX17*1.5</f>
        <v>0</v>
      </c>
      <c r="CZ17" s="156"/>
      <c r="DA17" s="155"/>
      <c r="DB17" s="77">
        <f>DA17*1.5</f>
        <v>0</v>
      </c>
      <c r="DC17" s="156"/>
      <c r="DD17" s="155"/>
      <c r="DE17" s="77">
        <f>DD17*1.5</f>
        <v>0</v>
      </c>
      <c r="DF17" s="156"/>
      <c r="DG17" s="155"/>
      <c r="DH17" s="77">
        <f>DG17*1.5</f>
        <v>0</v>
      </c>
      <c r="DI17" s="156"/>
      <c r="DJ17" s="155"/>
      <c r="DK17" s="77">
        <f>DJ17*1.5</f>
        <v>0</v>
      </c>
      <c r="DL17" s="156"/>
      <c r="DM17" s="155"/>
      <c r="DN17" s="77">
        <f>DM17*1.5</f>
        <v>0</v>
      </c>
      <c r="DO17" s="156"/>
      <c r="DP17" s="155"/>
      <c r="DQ17" s="77">
        <f>DP17*1.5</f>
        <v>0</v>
      </c>
      <c r="DR17" s="156"/>
      <c r="DS17" s="155"/>
      <c r="DT17" s="77">
        <f>DS17*1.5</f>
        <v>0</v>
      </c>
      <c r="DU17" s="156"/>
      <c r="DV17" s="155"/>
      <c r="DW17" s="77">
        <f>DV17*1.5</f>
        <v>0</v>
      </c>
      <c r="DX17" s="156"/>
      <c r="DY17" s="155"/>
      <c r="DZ17" s="77">
        <f>DY17*1.5</f>
        <v>0</v>
      </c>
      <c r="EA17" s="156"/>
      <c r="EB17" s="155"/>
      <c r="EC17" s="77">
        <f>EB17*1.5</f>
        <v>0</v>
      </c>
      <c r="ED17" s="156"/>
      <c r="EE17" s="155"/>
      <c r="EF17" s="77">
        <f>EE17*1.5</f>
        <v>0</v>
      </c>
      <c r="EG17" s="156"/>
      <c r="EH17" s="155"/>
      <c r="EI17" s="77">
        <f>EH17*1.5</f>
        <v>0</v>
      </c>
      <c r="EJ17" s="156"/>
      <c r="EK17" s="155"/>
      <c r="EL17" s="77">
        <f>EK17*1.5</f>
        <v>0</v>
      </c>
      <c r="EM17" s="156"/>
      <c r="EN17" s="155"/>
      <c r="EO17" s="77">
        <f>EN17*1.5</f>
        <v>0</v>
      </c>
      <c r="EP17" s="156"/>
      <c r="EQ17" s="155"/>
      <c r="ER17" s="77">
        <f>EQ17*1.5</f>
        <v>0</v>
      </c>
      <c r="ES17" s="156"/>
      <c r="ET17" s="155"/>
      <c r="EU17" s="77">
        <f>ET17*1.5</f>
        <v>0</v>
      </c>
      <c r="EV17" s="156"/>
      <c r="EW17" s="155"/>
      <c r="EX17" s="77">
        <f>EW17*1.5</f>
        <v>0</v>
      </c>
      <c r="EY17" s="156"/>
      <c r="EZ17" s="155"/>
      <c r="FA17" s="77">
        <f>EZ17*1.5</f>
        <v>0</v>
      </c>
      <c r="FB17" s="156"/>
      <c r="FC17" s="155"/>
      <c r="FD17" s="77">
        <f>FC17*1.5</f>
        <v>0</v>
      </c>
      <c r="FE17" s="156"/>
      <c r="FF17" s="155"/>
      <c r="FG17" s="77">
        <f>FF17*1.5</f>
        <v>0</v>
      </c>
      <c r="FH17" s="156"/>
      <c r="FI17" s="155"/>
      <c r="FJ17" s="77">
        <f>FI17*1.5</f>
        <v>0</v>
      </c>
      <c r="FK17" s="156"/>
      <c r="FL17" s="155"/>
      <c r="FM17" s="77">
        <f>FL17*1.5</f>
        <v>0</v>
      </c>
      <c r="FN17" s="156"/>
      <c r="FO17" s="155"/>
      <c r="FP17" s="77">
        <f>FO17*1.5</f>
        <v>0</v>
      </c>
      <c r="FQ17" s="156"/>
      <c r="FR17" s="155"/>
      <c r="FS17" s="77">
        <f>FR17*1.5</f>
        <v>0</v>
      </c>
      <c r="FT17" s="156"/>
      <c r="FU17" s="155"/>
      <c r="FV17" s="77">
        <f>FU17*1.5</f>
        <v>0</v>
      </c>
      <c r="FW17" s="156"/>
      <c r="FX17" s="155"/>
      <c r="FY17" s="77">
        <f>FX17*1.5</f>
        <v>0</v>
      </c>
      <c r="FZ17" s="156"/>
      <c r="GA17" s="155"/>
      <c r="GB17" s="77">
        <f>GA17*1.5</f>
        <v>0</v>
      </c>
      <c r="GC17" s="156"/>
      <c r="GD17" s="155"/>
      <c r="GE17" s="77">
        <f>GD17*1.5</f>
        <v>0</v>
      </c>
      <c r="GF17" s="156"/>
      <c r="GG17" s="155"/>
      <c r="GH17" s="77">
        <f>GG17*1.5</f>
        <v>0</v>
      </c>
      <c r="GI17" s="156"/>
      <c r="GJ17" s="155"/>
      <c r="GK17" s="77">
        <f>GJ17*1.5</f>
        <v>0</v>
      </c>
      <c r="GL17" s="156"/>
      <c r="GM17" s="155"/>
      <c r="GN17" s="77">
        <f>GM17*1.5</f>
        <v>0</v>
      </c>
      <c r="GO17" s="156"/>
      <c r="GP17" s="155"/>
      <c r="GQ17" s="77">
        <f>GP17*1.5</f>
        <v>0</v>
      </c>
      <c r="GR17" s="156"/>
      <c r="GS17" s="155"/>
      <c r="GT17" s="77">
        <f>GS17*1.5</f>
        <v>0</v>
      </c>
      <c r="GU17" s="156"/>
      <c r="GV17" s="155"/>
      <c r="GW17" s="77">
        <f>GV17*1.5</f>
        <v>0</v>
      </c>
      <c r="GX17" s="156"/>
      <c r="GY17" s="155"/>
      <c r="GZ17" s="77">
        <f>GY17*1.5</f>
        <v>0</v>
      </c>
      <c r="HA17" s="156"/>
      <c r="HB17" s="155"/>
      <c r="HC17" s="77">
        <f>HB17*1.5</f>
        <v>0</v>
      </c>
      <c r="HD17" s="156"/>
      <c r="HE17" s="155"/>
      <c r="HF17" s="77">
        <f>HE17*1.5</f>
        <v>0</v>
      </c>
      <c r="HG17" s="156"/>
      <c r="HH17" s="155"/>
      <c r="HI17" s="77">
        <f>HH17*1.5</f>
        <v>0</v>
      </c>
      <c r="HJ17" s="156"/>
      <c r="HK17" s="159"/>
      <c r="HL17" s="89">
        <f t="shared" si="2"/>
        <v>10237</v>
      </c>
      <c r="HM17" s="89">
        <f t="shared" si="0"/>
        <v>15355.5</v>
      </c>
      <c r="HN17" s="89">
        <f t="shared" si="0"/>
        <v>190878.09</v>
      </c>
      <c r="HO17" s="89">
        <f t="shared" si="0"/>
        <v>2129</v>
      </c>
      <c r="HP17" s="89">
        <f t="shared" si="0"/>
        <v>3193.5</v>
      </c>
      <c r="HQ17" s="89">
        <f t="shared" si="0"/>
        <v>27895.030000000002</v>
      </c>
      <c r="HR17" s="89">
        <f t="shared" si="0"/>
        <v>1310</v>
      </c>
      <c r="HS17" s="89">
        <f t="shared" si="0"/>
        <v>1965</v>
      </c>
      <c r="HT17" s="89">
        <f t="shared" si="0"/>
        <v>17271.489999999998</v>
      </c>
      <c r="HU17" s="89">
        <f t="shared" si="0"/>
        <v>5071</v>
      </c>
      <c r="HV17" s="89">
        <f t="shared" si="0"/>
        <v>7606.5</v>
      </c>
      <c r="HW17" s="89">
        <f t="shared" si="0"/>
        <v>69400.239999999991</v>
      </c>
      <c r="HX17" s="89">
        <f t="shared" si="0"/>
        <v>3517</v>
      </c>
      <c r="HY17" s="89">
        <f t="shared" si="0"/>
        <v>5275.5</v>
      </c>
      <c r="HZ17" s="89">
        <f t="shared" si="0"/>
        <v>57372.4</v>
      </c>
      <c r="IA17" s="89">
        <f t="shared" si="0"/>
        <v>3546</v>
      </c>
      <c r="IB17" s="89">
        <f t="shared" si="0"/>
        <v>5319</v>
      </c>
      <c r="IC17" s="89">
        <f t="shared" si="1"/>
        <v>52950.3</v>
      </c>
    </row>
    <row r="18" spans="1:239" ht="13" x14ac:dyDescent="0.3">
      <c r="A18" s="91">
        <v>4</v>
      </c>
      <c r="B18" s="161" t="s">
        <v>31</v>
      </c>
      <c r="C18" s="155">
        <v>30657</v>
      </c>
      <c r="D18" s="77">
        <f>C18*3</f>
        <v>91971</v>
      </c>
      <c r="E18" s="156">
        <v>1137610.5</v>
      </c>
      <c r="F18" s="155">
        <v>10888</v>
      </c>
      <c r="G18" s="77">
        <f>F18*3</f>
        <v>32664</v>
      </c>
      <c r="H18" s="156">
        <v>282821.78000000003</v>
      </c>
      <c r="I18" s="155">
        <v>9370</v>
      </c>
      <c r="J18" s="77">
        <f>I18*3</f>
        <v>28110</v>
      </c>
      <c r="K18" s="156">
        <v>243405.24</v>
      </c>
      <c r="L18" s="155">
        <v>9675</v>
      </c>
      <c r="M18" s="77">
        <f>L18*3</f>
        <v>29025</v>
      </c>
      <c r="N18" s="156">
        <v>262418.48</v>
      </c>
      <c r="O18" s="155">
        <v>14901</v>
      </c>
      <c r="P18" s="77">
        <f>O18*3</f>
        <v>44703</v>
      </c>
      <c r="Q18" s="156">
        <v>480437.80000000005</v>
      </c>
      <c r="R18" s="155">
        <v>11657</v>
      </c>
      <c r="S18" s="77">
        <f>R18*3</f>
        <v>34971</v>
      </c>
      <c r="T18" s="156">
        <v>346098.48</v>
      </c>
      <c r="U18" s="155">
        <v>30157</v>
      </c>
      <c r="V18" s="77">
        <f>U18*3</f>
        <v>90471</v>
      </c>
      <c r="W18" s="156">
        <v>1119151.7999999998</v>
      </c>
      <c r="X18" s="155">
        <v>11871</v>
      </c>
      <c r="Y18" s="77">
        <f>X18*3</f>
        <v>35613</v>
      </c>
      <c r="Z18" s="156">
        <v>308380.83999999997</v>
      </c>
      <c r="AA18" s="155">
        <v>10280</v>
      </c>
      <c r="AB18" s="77">
        <f>AA18*3</f>
        <v>30840</v>
      </c>
      <c r="AC18" s="156">
        <v>267096.07</v>
      </c>
      <c r="AD18" s="155">
        <v>9420</v>
      </c>
      <c r="AE18" s="77">
        <f>AD18*3</f>
        <v>28260</v>
      </c>
      <c r="AF18" s="156">
        <v>255551.38</v>
      </c>
      <c r="AG18" s="155">
        <v>14810</v>
      </c>
      <c r="AH18" s="77">
        <f>AG18*3</f>
        <v>44430</v>
      </c>
      <c r="AI18" s="156">
        <v>477551.8</v>
      </c>
      <c r="AJ18" s="155">
        <v>11374</v>
      </c>
      <c r="AK18" s="77">
        <f>AJ18*3</f>
        <v>34122</v>
      </c>
      <c r="AL18" s="156">
        <v>337713.48</v>
      </c>
      <c r="AM18" s="155">
        <v>35104</v>
      </c>
      <c r="AN18" s="77">
        <f>AM18*3</f>
        <v>105312</v>
      </c>
      <c r="AO18" s="156">
        <v>1302321.25</v>
      </c>
      <c r="AP18" s="155">
        <v>13107</v>
      </c>
      <c r="AQ18" s="77">
        <f>AP18*3</f>
        <v>39321</v>
      </c>
      <c r="AR18" s="156">
        <v>340428.95</v>
      </c>
      <c r="AS18" s="155">
        <v>11611</v>
      </c>
      <c r="AT18" s="77">
        <f>AS18*3</f>
        <v>34833</v>
      </c>
      <c r="AU18" s="156">
        <v>301613.08</v>
      </c>
      <c r="AV18" s="155">
        <v>10734</v>
      </c>
      <c r="AW18" s="77">
        <f>AV18*3</f>
        <v>32202</v>
      </c>
      <c r="AX18" s="156">
        <v>291028.40999999997</v>
      </c>
      <c r="AY18" s="155">
        <v>17348</v>
      </c>
      <c r="AZ18" s="77">
        <f>AY18*3</f>
        <v>52044</v>
      </c>
      <c r="BA18" s="156">
        <v>559202.87</v>
      </c>
      <c r="BB18" s="155">
        <v>13446</v>
      </c>
      <c r="BC18" s="77">
        <f>BB18*3</f>
        <v>40338</v>
      </c>
      <c r="BD18" s="156">
        <v>399085.44</v>
      </c>
      <c r="BE18" s="155"/>
      <c r="BF18" s="77">
        <f>BE18*3</f>
        <v>0</v>
      </c>
      <c r="BG18" s="156"/>
      <c r="BH18" s="155"/>
      <c r="BI18" s="77">
        <f>BH18*3</f>
        <v>0</v>
      </c>
      <c r="BJ18" s="156"/>
      <c r="BK18" s="155"/>
      <c r="BL18" s="77">
        <f>BK18*3</f>
        <v>0</v>
      </c>
      <c r="BM18" s="156"/>
      <c r="BN18" s="155"/>
      <c r="BO18" s="77">
        <f>BN18*3</f>
        <v>0</v>
      </c>
      <c r="BP18" s="156"/>
      <c r="BQ18" s="155"/>
      <c r="BR18" s="77">
        <f>BQ18*3</f>
        <v>0</v>
      </c>
      <c r="BS18" s="156"/>
      <c r="BT18" s="155"/>
      <c r="BU18" s="77">
        <f>BT18*3</f>
        <v>0</v>
      </c>
      <c r="BV18" s="156"/>
      <c r="BW18" s="155"/>
      <c r="BX18" s="77">
        <f>BW18*3</f>
        <v>0</v>
      </c>
      <c r="BY18" s="156"/>
      <c r="BZ18" s="155"/>
      <c r="CA18" s="77">
        <f>BZ18*3</f>
        <v>0</v>
      </c>
      <c r="CB18" s="156"/>
      <c r="CC18" s="155"/>
      <c r="CD18" s="77">
        <f>CC18*3</f>
        <v>0</v>
      </c>
      <c r="CE18" s="156"/>
      <c r="CF18" s="155"/>
      <c r="CG18" s="77">
        <f>CF18*3</f>
        <v>0</v>
      </c>
      <c r="CH18" s="156"/>
      <c r="CI18" s="155"/>
      <c r="CJ18" s="77">
        <f>CI18*3</f>
        <v>0</v>
      </c>
      <c r="CK18" s="156"/>
      <c r="CL18" s="155"/>
      <c r="CM18" s="77">
        <f>CL18*3</f>
        <v>0</v>
      </c>
      <c r="CN18" s="156"/>
      <c r="CO18" s="155"/>
      <c r="CP18" s="77">
        <f>CO18*3</f>
        <v>0</v>
      </c>
      <c r="CQ18" s="156"/>
      <c r="CR18" s="155"/>
      <c r="CS18" s="77">
        <f>CR18*3</f>
        <v>0</v>
      </c>
      <c r="CT18" s="156"/>
      <c r="CU18" s="155"/>
      <c r="CV18" s="77">
        <f>CU18*3</f>
        <v>0</v>
      </c>
      <c r="CW18" s="156"/>
      <c r="CX18" s="155"/>
      <c r="CY18" s="77">
        <f>CX18*3</f>
        <v>0</v>
      </c>
      <c r="CZ18" s="156"/>
      <c r="DA18" s="155"/>
      <c r="DB18" s="77">
        <f>DA18*3</f>
        <v>0</v>
      </c>
      <c r="DC18" s="156"/>
      <c r="DD18" s="155"/>
      <c r="DE18" s="77">
        <f>DD18*3</f>
        <v>0</v>
      </c>
      <c r="DF18" s="156"/>
      <c r="DG18" s="155"/>
      <c r="DH18" s="77">
        <f>DG18*3</f>
        <v>0</v>
      </c>
      <c r="DI18" s="156"/>
      <c r="DJ18" s="155"/>
      <c r="DK18" s="77">
        <f>DJ18*3</f>
        <v>0</v>
      </c>
      <c r="DL18" s="156"/>
      <c r="DM18" s="155"/>
      <c r="DN18" s="77">
        <f>DM18*3</f>
        <v>0</v>
      </c>
      <c r="DO18" s="156"/>
      <c r="DP18" s="155"/>
      <c r="DQ18" s="77">
        <f>DP18*3</f>
        <v>0</v>
      </c>
      <c r="DR18" s="156"/>
      <c r="DS18" s="155"/>
      <c r="DT18" s="77">
        <f>DS18*3</f>
        <v>0</v>
      </c>
      <c r="DU18" s="156"/>
      <c r="DV18" s="155"/>
      <c r="DW18" s="77">
        <f>DV18*3</f>
        <v>0</v>
      </c>
      <c r="DX18" s="156"/>
      <c r="DY18" s="155"/>
      <c r="DZ18" s="77">
        <f>DY18*3</f>
        <v>0</v>
      </c>
      <c r="EA18" s="156"/>
      <c r="EB18" s="155"/>
      <c r="EC18" s="77">
        <f>EB18*3</f>
        <v>0</v>
      </c>
      <c r="ED18" s="156"/>
      <c r="EE18" s="155"/>
      <c r="EF18" s="77">
        <f>EE18*3</f>
        <v>0</v>
      </c>
      <c r="EG18" s="156"/>
      <c r="EH18" s="155"/>
      <c r="EI18" s="77">
        <f>EH18*3</f>
        <v>0</v>
      </c>
      <c r="EJ18" s="156"/>
      <c r="EK18" s="155"/>
      <c r="EL18" s="77">
        <f>EK18*3</f>
        <v>0</v>
      </c>
      <c r="EM18" s="156"/>
      <c r="EN18" s="155"/>
      <c r="EO18" s="77">
        <f>EN18*3</f>
        <v>0</v>
      </c>
      <c r="EP18" s="156"/>
      <c r="EQ18" s="155"/>
      <c r="ER18" s="77">
        <f>EQ18*3</f>
        <v>0</v>
      </c>
      <c r="ES18" s="156"/>
      <c r="ET18" s="155"/>
      <c r="EU18" s="77">
        <f>ET18*3</f>
        <v>0</v>
      </c>
      <c r="EV18" s="156"/>
      <c r="EW18" s="155"/>
      <c r="EX18" s="77">
        <f>EW18*3</f>
        <v>0</v>
      </c>
      <c r="EY18" s="156"/>
      <c r="EZ18" s="155"/>
      <c r="FA18" s="77">
        <f>EZ18*3</f>
        <v>0</v>
      </c>
      <c r="FB18" s="156"/>
      <c r="FC18" s="155"/>
      <c r="FD18" s="77">
        <f>FC18*3</f>
        <v>0</v>
      </c>
      <c r="FE18" s="156"/>
      <c r="FF18" s="155"/>
      <c r="FG18" s="77">
        <f>FF18*3</f>
        <v>0</v>
      </c>
      <c r="FH18" s="156"/>
      <c r="FI18" s="155"/>
      <c r="FJ18" s="77">
        <f>FI18*3</f>
        <v>0</v>
      </c>
      <c r="FK18" s="156"/>
      <c r="FL18" s="155"/>
      <c r="FM18" s="77">
        <f>FL18*3</f>
        <v>0</v>
      </c>
      <c r="FN18" s="156"/>
      <c r="FO18" s="155"/>
      <c r="FP18" s="77">
        <f>FO18*3</f>
        <v>0</v>
      </c>
      <c r="FQ18" s="156"/>
      <c r="FR18" s="155"/>
      <c r="FS18" s="77">
        <f>FR18*3</f>
        <v>0</v>
      </c>
      <c r="FT18" s="156"/>
      <c r="FU18" s="155"/>
      <c r="FV18" s="77">
        <f>FU18*3</f>
        <v>0</v>
      </c>
      <c r="FW18" s="156"/>
      <c r="FX18" s="155"/>
      <c r="FY18" s="77">
        <f>FX18*3</f>
        <v>0</v>
      </c>
      <c r="FZ18" s="156"/>
      <c r="GA18" s="155"/>
      <c r="GB18" s="77">
        <f>GA18*3</f>
        <v>0</v>
      </c>
      <c r="GC18" s="156"/>
      <c r="GD18" s="155"/>
      <c r="GE18" s="77">
        <f>GD18*3</f>
        <v>0</v>
      </c>
      <c r="GF18" s="156"/>
      <c r="GG18" s="155"/>
      <c r="GH18" s="77">
        <f>GG18*3</f>
        <v>0</v>
      </c>
      <c r="GI18" s="156"/>
      <c r="GJ18" s="155"/>
      <c r="GK18" s="77">
        <f>GJ18*3</f>
        <v>0</v>
      </c>
      <c r="GL18" s="156"/>
      <c r="GM18" s="155"/>
      <c r="GN18" s="77">
        <f>GM18*3</f>
        <v>0</v>
      </c>
      <c r="GO18" s="156"/>
      <c r="GP18" s="155"/>
      <c r="GQ18" s="77">
        <f>GP18*3</f>
        <v>0</v>
      </c>
      <c r="GR18" s="156"/>
      <c r="GS18" s="155"/>
      <c r="GT18" s="77">
        <f>GS18*3</f>
        <v>0</v>
      </c>
      <c r="GU18" s="156"/>
      <c r="GV18" s="155"/>
      <c r="GW18" s="77">
        <f>GV18*3</f>
        <v>0</v>
      </c>
      <c r="GX18" s="156"/>
      <c r="GY18" s="155"/>
      <c r="GZ18" s="77">
        <f>GY18*3</f>
        <v>0</v>
      </c>
      <c r="HA18" s="156"/>
      <c r="HB18" s="155"/>
      <c r="HC18" s="77">
        <f>HB18*3</f>
        <v>0</v>
      </c>
      <c r="HD18" s="156"/>
      <c r="HE18" s="155"/>
      <c r="HF18" s="77">
        <f>HE18*3</f>
        <v>0</v>
      </c>
      <c r="HG18" s="156"/>
      <c r="HH18" s="155"/>
      <c r="HI18" s="77">
        <f>HH18*3</f>
        <v>0</v>
      </c>
      <c r="HJ18" s="156"/>
      <c r="HK18" s="159"/>
      <c r="HL18" s="89">
        <f t="shared" si="2"/>
        <v>95918</v>
      </c>
      <c r="HM18" s="89">
        <f t="shared" si="0"/>
        <v>287754</v>
      </c>
      <c r="HN18" s="89">
        <f t="shared" si="0"/>
        <v>3559083.55</v>
      </c>
      <c r="HO18" s="89">
        <f t="shared" si="0"/>
        <v>35866</v>
      </c>
      <c r="HP18" s="89">
        <f t="shared" si="0"/>
        <v>107598</v>
      </c>
      <c r="HQ18" s="89">
        <f t="shared" si="0"/>
        <v>931631.57000000007</v>
      </c>
      <c r="HR18" s="89">
        <f t="shared" si="0"/>
        <v>31261</v>
      </c>
      <c r="HS18" s="89">
        <f t="shared" si="0"/>
        <v>93783</v>
      </c>
      <c r="HT18" s="89">
        <f t="shared" si="0"/>
        <v>812114.39</v>
      </c>
      <c r="HU18" s="89">
        <f t="shared" si="0"/>
        <v>29829</v>
      </c>
      <c r="HV18" s="89">
        <f t="shared" si="0"/>
        <v>89487</v>
      </c>
      <c r="HW18" s="89">
        <f t="shared" si="0"/>
        <v>808998.27</v>
      </c>
      <c r="HX18" s="89">
        <f t="shared" si="0"/>
        <v>47059</v>
      </c>
      <c r="HY18" s="89">
        <f t="shared" si="0"/>
        <v>141177</v>
      </c>
      <c r="HZ18" s="89">
        <f t="shared" si="0"/>
        <v>1517192.4700000002</v>
      </c>
      <c r="IA18" s="89">
        <f t="shared" si="0"/>
        <v>36477</v>
      </c>
      <c r="IB18" s="89">
        <f t="shared" si="0"/>
        <v>109431</v>
      </c>
      <c r="IC18" s="89">
        <f t="shared" si="1"/>
        <v>1082897.3999999999</v>
      </c>
    </row>
    <row r="19" spans="1:239" ht="13" x14ac:dyDescent="0.3">
      <c r="A19" s="91">
        <v>5</v>
      </c>
      <c r="B19" s="161" t="s">
        <v>32</v>
      </c>
      <c r="C19" s="155">
        <v>810</v>
      </c>
      <c r="D19" s="77">
        <f>C19*2</f>
        <v>1620</v>
      </c>
      <c r="E19" s="156">
        <v>20157.8</v>
      </c>
      <c r="F19" s="155">
        <v>226</v>
      </c>
      <c r="G19" s="77">
        <f>F19*2</f>
        <v>452</v>
      </c>
      <c r="H19" s="156">
        <v>3964.87</v>
      </c>
      <c r="I19" s="155">
        <v>255</v>
      </c>
      <c r="J19" s="77">
        <f>I19*2</f>
        <v>510</v>
      </c>
      <c r="K19" s="156">
        <v>4488.12</v>
      </c>
      <c r="L19" s="155">
        <v>436</v>
      </c>
      <c r="M19" s="77">
        <f>L19*2</f>
        <v>872</v>
      </c>
      <c r="N19" s="156">
        <v>7948.16</v>
      </c>
      <c r="O19" s="155">
        <v>296</v>
      </c>
      <c r="P19" s="77">
        <f>O19*2</f>
        <v>592</v>
      </c>
      <c r="Q19" s="156">
        <v>6404.26</v>
      </c>
      <c r="R19" s="155">
        <v>293</v>
      </c>
      <c r="S19" s="77">
        <f>R19*2</f>
        <v>586</v>
      </c>
      <c r="T19" s="156">
        <v>5837.52</v>
      </c>
      <c r="U19" s="155">
        <v>846</v>
      </c>
      <c r="V19" s="77">
        <f>U19*2</f>
        <v>1692</v>
      </c>
      <c r="W19" s="156">
        <v>21117.199999999997</v>
      </c>
      <c r="X19" s="155">
        <v>260</v>
      </c>
      <c r="Y19" s="77">
        <f>X19*2</f>
        <v>520</v>
      </c>
      <c r="Z19" s="156">
        <v>4544.54</v>
      </c>
      <c r="AA19" s="155">
        <v>234</v>
      </c>
      <c r="AB19" s="77">
        <f>AA19*2</f>
        <v>468</v>
      </c>
      <c r="AC19" s="156">
        <v>4101.37</v>
      </c>
      <c r="AD19" s="155">
        <v>423</v>
      </c>
      <c r="AE19" s="77">
        <f>AD19*2</f>
        <v>846</v>
      </c>
      <c r="AF19" s="156">
        <v>7684.5499999999993</v>
      </c>
      <c r="AG19" s="155">
        <v>345</v>
      </c>
      <c r="AH19" s="77">
        <f>AG19*2</f>
        <v>690</v>
      </c>
      <c r="AI19" s="156">
        <v>7468.13</v>
      </c>
      <c r="AJ19" s="155">
        <v>312</v>
      </c>
      <c r="AK19" s="77">
        <f>AJ19*2</f>
        <v>624</v>
      </c>
      <c r="AL19" s="156">
        <v>6211.92</v>
      </c>
      <c r="AM19" s="155">
        <v>848</v>
      </c>
      <c r="AN19" s="77">
        <f>AM19*2</f>
        <v>1696</v>
      </c>
      <c r="AO19" s="156">
        <v>21113.3</v>
      </c>
      <c r="AP19" s="155">
        <v>225</v>
      </c>
      <c r="AQ19" s="77">
        <f>AP19*2</f>
        <v>450</v>
      </c>
      <c r="AR19" s="156">
        <v>3945.76</v>
      </c>
      <c r="AS19" s="155">
        <v>183</v>
      </c>
      <c r="AT19" s="77">
        <f>AS19*2</f>
        <v>366</v>
      </c>
      <c r="AU19" s="156">
        <v>3215.0299999999997</v>
      </c>
      <c r="AV19" s="155">
        <v>535</v>
      </c>
      <c r="AW19" s="77">
        <f>AV19*2</f>
        <v>1070</v>
      </c>
      <c r="AX19" s="156">
        <v>9764.1</v>
      </c>
      <c r="AY19" s="155">
        <v>351</v>
      </c>
      <c r="AZ19" s="77">
        <f>AY19*2</f>
        <v>702</v>
      </c>
      <c r="BA19" s="156">
        <v>7561.9</v>
      </c>
      <c r="BB19" s="155">
        <v>283</v>
      </c>
      <c r="BC19" s="77">
        <f>BB19*2</f>
        <v>566</v>
      </c>
      <c r="BD19" s="156">
        <v>5607.68</v>
      </c>
      <c r="BE19" s="155"/>
      <c r="BF19" s="77">
        <f>BE19*2</f>
        <v>0</v>
      </c>
      <c r="BG19" s="156"/>
      <c r="BH19" s="155"/>
      <c r="BI19" s="77">
        <f>BH19*2</f>
        <v>0</v>
      </c>
      <c r="BJ19" s="156"/>
      <c r="BK19" s="155"/>
      <c r="BL19" s="77">
        <f>BK19*2</f>
        <v>0</v>
      </c>
      <c r="BM19" s="156"/>
      <c r="BN19" s="155"/>
      <c r="BO19" s="77">
        <f>BN19*2</f>
        <v>0</v>
      </c>
      <c r="BP19" s="156"/>
      <c r="BQ19" s="155"/>
      <c r="BR19" s="77">
        <f>BQ19*2</f>
        <v>0</v>
      </c>
      <c r="BS19" s="156"/>
      <c r="BT19" s="155"/>
      <c r="BU19" s="77">
        <f>BT19*2</f>
        <v>0</v>
      </c>
      <c r="BV19" s="156"/>
      <c r="BW19" s="155"/>
      <c r="BX19" s="77">
        <f>BW19*2</f>
        <v>0</v>
      </c>
      <c r="BY19" s="156"/>
      <c r="BZ19" s="155"/>
      <c r="CA19" s="77">
        <f>BZ19*2</f>
        <v>0</v>
      </c>
      <c r="CB19" s="156"/>
      <c r="CC19" s="155"/>
      <c r="CD19" s="77">
        <f>CC19*2</f>
        <v>0</v>
      </c>
      <c r="CE19" s="156"/>
      <c r="CF19" s="155"/>
      <c r="CG19" s="77">
        <f>CF19*2</f>
        <v>0</v>
      </c>
      <c r="CH19" s="156"/>
      <c r="CI19" s="155"/>
      <c r="CJ19" s="77">
        <f>CI19*2</f>
        <v>0</v>
      </c>
      <c r="CK19" s="156"/>
      <c r="CL19" s="155"/>
      <c r="CM19" s="77">
        <f>CL19*2</f>
        <v>0</v>
      </c>
      <c r="CN19" s="156"/>
      <c r="CO19" s="155"/>
      <c r="CP19" s="77">
        <f>CO19*2</f>
        <v>0</v>
      </c>
      <c r="CQ19" s="156"/>
      <c r="CR19" s="155"/>
      <c r="CS19" s="77">
        <f>CR19*2</f>
        <v>0</v>
      </c>
      <c r="CT19" s="156"/>
      <c r="CU19" s="155"/>
      <c r="CV19" s="77">
        <f>CU19*2</f>
        <v>0</v>
      </c>
      <c r="CW19" s="156"/>
      <c r="CX19" s="155"/>
      <c r="CY19" s="77">
        <f>CX19*2</f>
        <v>0</v>
      </c>
      <c r="CZ19" s="156"/>
      <c r="DA19" s="155"/>
      <c r="DB19" s="77">
        <f>DA19*2</f>
        <v>0</v>
      </c>
      <c r="DC19" s="156"/>
      <c r="DD19" s="155"/>
      <c r="DE19" s="77">
        <f>DD19*2</f>
        <v>0</v>
      </c>
      <c r="DF19" s="156"/>
      <c r="DG19" s="155"/>
      <c r="DH19" s="77">
        <f>DG19*2</f>
        <v>0</v>
      </c>
      <c r="DI19" s="156"/>
      <c r="DJ19" s="155"/>
      <c r="DK19" s="77">
        <f>DJ19*2</f>
        <v>0</v>
      </c>
      <c r="DL19" s="156"/>
      <c r="DM19" s="155"/>
      <c r="DN19" s="77">
        <f>DM19*2</f>
        <v>0</v>
      </c>
      <c r="DO19" s="156"/>
      <c r="DP19" s="155"/>
      <c r="DQ19" s="77">
        <f>DP19*2</f>
        <v>0</v>
      </c>
      <c r="DR19" s="156"/>
      <c r="DS19" s="155"/>
      <c r="DT19" s="77">
        <f>DS19*2</f>
        <v>0</v>
      </c>
      <c r="DU19" s="156"/>
      <c r="DV19" s="155"/>
      <c r="DW19" s="77">
        <f>DV19*2</f>
        <v>0</v>
      </c>
      <c r="DX19" s="156"/>
      <c r="DY19" s="155"/>
      <c r="DZ19" s="77">
        <f>DY19*2</f>
        <v>0</v>
      </c>
      <c r="EA19" s="156"/>
      <c r="EB19" s="155"/>
      <c r="EC19" s="77">
        <f>EB19*2</f>
        <v>0</v>
      </c>
      <c r="ED19" s="156"/>
      <c r="EE19" s="155"/>
      <c r="EF19" s="77">
        <f>EE19*2</f>
        <v>0</v>
      </c>
      <c r="EG19" s="156"/>
      <c r="EH19" s="155"/>
      <c r="EI19" s="77">
        <f>EH19*2</f>
        <v>0</v>
      </c>
      <c r="EJ19" s="156"/>
      <c r="EK19" s="155"/>
      <c r="EL19" s="77">
        <f>EK19*2</f>
        <v>0</v>
      </c>
      <c r="EM19" s="156"/>
      <c r="EN19" s="155"/>
      <c r="EO19" s="77">
        <f>EN19*2</f>
        <v>0</v>
      </c>
      <c r="EP19" s="156"/>
      <c r="EQ19" s="155"/>
      <c r="ER19" s="77">
        <f>EQ19*2</f>
        <v>0</v>
      </c>
      <c r="ES19" s="156"/>
      <c r="ET19" s="155"/>
      <c r="EU19" s="77">
        <f>ET19*2</f>
        <v>0</v>
      </c>
      <c r="EV19" s="156"/>
      <c r="EW19" s="155"/>
      <c r="EX19" s="77">
        <f>EW19*2</f>
        <v>0</v>
      </c>
      <c r="EY19" s="156"/>
      <c r="EZ19" s="155"/>
      <c r="FA19" s="77">
        <f>EZ19*2</f>
        <v>0</v>
      </c>
      <c r="FB19" s="156"/>
      <c r="FC19" s="155"/>
      <c r="FD19" s="77">
        <f>FC19*2</f>
        <v>0</v>
      </c>
      <c r="FE19" s="156"/>
      <c r="FF19" s="155"/>
      <c r="FG19" s="77">
        <f>FF19*2</f>
        <v>0</v>
      </c>
      <c r="FH19" s="156"/>
      <c r="FI19" s="155"/>
      <c r="FJ19" s="77">
        <f>FI19*2</f>
        <v>0</v>
      </c>
      <c r="FK19" s="156"/>
      <c r="FL19" s="155"/>
      <c r="FM19" s="77">
        <f>FL19*2</f>
        <v>0</v>
      </c>
      <c r="FN19" s="156"/>
      <c r="FO19" s="155"/>
      <c r="FP19" s="77">
        <f>FO19*2</f>
        <v>0</v>
      </c>
      <c r="FQ19" s="156"/>
      <c r="FR19" s="155"/>
      <c r="FS19" s="77">
        <f>FR19*2</f>
        <v>0</v>
      </c>
      <c r="FT19" s="156"/>
      <c r="FU19" s="155"/>
      <c r="FV19" s="77">
        <f>FU19*2</f>
        <v>0</v>
      </c>
      <c r="FW19" s="156"/>
      <c r="FX19" s="155"/>
      <c r="FY19" s="77">
        <f>FX19*2</f>
        <v>0</v>
      </c>
      <c r="FZ19" s="156"/>
      <c r="GA19" s="155"/>
      <c r="GB19" s="77">
        <f>GA19*2</f>
        <v>0</v>
      </c>
      <c r="GC19" s="156"/>
      <c r="GD19" s="155"/>
      <c r="GE19" s="77">
        <f>GD19*2</f>
        <v>0</v>
      </c>
      <c r="GF19" s="156"/>
      <c r="GG19" s="155"/>
      <c r="GH19" s="77">
        <f>GG19*2</f>
        <v>0</v>
      </c>
      <c r="GI19" s="156"/>
      <c r="GJ19" s="155"/>
      <c r="GK19" s="77">
        <f>GJ19*2</f>
        <v>0</v>
      </c>
      <c r="GL19" s="156"/>
      <c r="GM19" s="155"/>
      <c r="GN19" s="77">
        <f>GM19*2</f>
        <v>0</v>
      </c>
      <c r="GO19" s="156"/>
      <c r="GP19" s="155"/>
      <c r="GQ19" s="77">
        <f>GP19*2</f>
        <v>0</v>
      </c>
      <c r="GR19" s="156"/>
      <c r="GS19" s="155"/>
      <c r="GT19" s="77">
        <f>GS19*2</f>
        <v>0</v>
      </c>
      <c r="GU19" s="156"/>
      <c r="GV19" s="155"/>
      <c r="GW19" s="77">
        <f>GV19*2</f>
        <v>0</v>
      </c>
      <c r="GX19" s="156"/>
      <c r="GY19" s="155"/>
      <c r="GZ19" s="77">
        <f>GY19*2</f>
        <v>0</v>
      </c>
      <c r="HA19" s="156"/>
      <c r="HB19" s="155"/>
      <c r="HC19" s="77">
        <f>HB19*2</f>
        <v>0</v>
      </c>
      <c r="HD19" s="156"/>
      <c r="HE19" s="155"/>
      <c r="HF19" s="77">
        <f>HE19*2</f>
        <v>0</v>
      </c>
      <c r="HG19" s="156"/>
      <c r="HH19" s="155"/>
      <c r="HI19" s="77">
        <f>HH19*2</f>
        <v>0</v>
      </c>
      <c r="HJ19" s="156"/>
      <c r="HK19" s="159"/>
      <c r="HL19" s="89">
        <f t="shared" si="2"/>
        <v>2504</v>
      </c>
      <c r="HM19" s="89">
        <f t="shared" si="0"/>
        <v>5008</v>
      </c>
      <c r="HN19" s="89">
        <f t="shared" si="0"/>
        <v>62388.3</v>
      </c>
      <c r="HO19" s="89">
        <f t="shared" si="0"/>
        <v>711</v>
      </c>
      <c r="HP19" s="89">
        <f t="shared" si="0"/>
        <v>1422</v>
      </c>
      <c r="HQ19" s="89">
        <f t="shared" si="0"/>
        <v>12455.17</v>
      </c>
      <c r="HR19" s="89">
        <f t="shared" si="0"/>
        <v>672</v>
      </c>
      <c r="HS19" s="89">
        <f t="shared" si="0"/>
        <v>1344</v>
      </c>
      <c r="HT19" s="89">
        <f t="shared" si="0"/>
        <v>11804.52</v>
      </c>
      <c r="HU19" s="89">
        <f t="shared" si="0"/>
        <v>1394</v>
      </c>
      <c r="HV19" s="89">
        <f t="shared" si="0"/>
        <v>2788</v>
      </c>
      <c r="HW19" s="89">
        <f t="shared" si="0"/>
        <v>25396.809999999998</v>
      </c>
      <c r="HX19" s="89">
        <f t="shared" si="0"/>
        <v>992</v>
      </c>
      <c r="HY19" s="89">
        <f t="shared" si="0"/>
        <v>1984</v>
      </c>
      <c r="HZ19" s="89">
        <f t="shared" si="0"/>
        <v>21434.29</v>
      </c>
      <c r="IA19" s="89">
        <f t="shared" si="0"/>
        <v>888</v>
      </c>
      <c r="IB19" s="89">
        <f t="shared" si="0"/>
        <v>1776</v>
      </c>
      <c r="IC19" s="89">
        <f t="shared" si="1"/>
        <v>17657.120000000003</v>
      </c>
    </row>
    <row r="20" spans="1:239" ht="13" x14ac:dyDescent="0.3">
      <c r="A20" s="91">
        <v>6</v>
      </c>
      <c r="B20" s="161" t="s">
        <v>33</v>
      </c>
      <c r="C20" s="155">
        <v>16934</v>
      </c>
      <c r="D20" s="77">
        <f>C20*4</f>
        <v>67736</v>
      </c>
      <c r="E20" s="156">
        <v>837639.4</v>
      </c>
      <c r="F20" s="155">
        <v>7576</v>
      </c>
      <c r="G20" s="77">
        <f>F20*4</f>
        <v>30304</v>
      </c>
      <c r="H20" s="156">
        <v>262198.3</v>
      </c>
      <c r="I20" s="155">
        <v>7273</v>
      </c>
      <c r="J20" s="77">
        <f>I20*4</f>
        <v>29092</v>
      </c>
      <c r="K20" s="156">
        <v>251747.86000000002</v>
      </c>
      <c r="L20" s="155">
        <v>4675</v>
      </c>
      <c r="M20" s="77">
        <f>L20*4</f>
        <v>18700</v>
      </c>
      <c r="N20" s="156">
        <v>168948</v>
      </c>
      <c r="O20" s="155">
        <v>9381</v>
      </c>
      <c r="P20" s="77">
        <f>O20*4</f>
        <v>37524</v>
      </c>
      <c r="Q20" s="156">
        <v>403267.62</v>
      </c>
      <c r="R20" s="155">
        <v>7920</v>
      </c>
      <c r="S20" s="77">
        <f>R20*4</f>
        <v>31680</v>
      </c>
      <c r="T20" s="156">
        <v>313304.16000000003</v>
      </c>
      <c r="U20" s="155">
        <v>16978</v>
      </c>
      <c r="V20" s="77">
        <f>U20*4</f>
        <v>67912</v>
      </c>
      <c r="W20" s="156">
        <v>839867.60000000009</v>
      </c>
      <c r="X20" s="155">
        <v>7548</v>
      </c>
      <c r="Y20" s="77">
        <f>X20*4</f>
        <v>30192</v>
      </c>
      <c r="Z20" s="156">
        <v>261381.12</v>
      </c>
      <c r="AA20" s="155">
        <v>7055</v>
      </c>
      <c r="AB20" s="77">
        <f>AA20*4</f>
        <v>28220</v>
      </c>
      <c r="AC20" s="156">
        <v>244360.47999999998</v>
      </c>
      <c r="AD20" s="155">
        <v>4581</v>
      </c>
      <c r="AE20" s="77">
        <f>AD20*4</f>
        <v>18324</v>
      </c>
      <c r="AF20" s="156">
        <v>165524.20000000001</v>
      </c>
      <c r="AG20" s="155">
        <v>9246</v>
      </c>
      <c r="AH20" s="77">
        <f>AG20*4</f>
        <v>36984</v>
      </c>
      <c r="AI20" s="156">
        <v>397513.66000000003</v>
      </c>
      <c r="AJ20" s="155">
        <v>7458</v>
      </c>
      <c r="AK20" s="77">
        <f>AJ20*4</f>
        <v>29832</v>
      </c>
      <c r="AL20" s="156">
        <v>294968.95999999996</v>
      </c>
      <c r="AM20" s="155">
        <v>19044</v>
      </c>
      <c r="AN20" s="77">
        <f>AM20*4</f>
        <v>76176</v>
      </c>
      <c r="AO20" s="156">
        <v>941798.13</v>
      </c>
      <c r="AP20" s="155">
        <v>8518</v>
      </c>
      <c r="AQ20" s="77">
        <f>AP20*4</f>
        <v>34072</v>
      </c>
      <c r="AR20" s="156">
        <v>294883.68</v>
      </c>
      <c r="AS20" s="155">
        <v>7922</v>
      </c>
      <c r="AT20" s="77">
        <f>AS20*4</f>
        <v>31688</v>
      </c>
      <c r="AU20" s="156">
        <v>274341.33999999997</v>
      </c>
      <c r="AV20" s="155">
        <v>5575</v>
      </c>
      <c r="AW20" s="77">
        <f>AV20*4</f>
        <v>22300</v>
      </c>
      <c r="AX20" s="156">
        <v>201415.2</v>
      </c>
      <c r="AY20" s="155">
        <v>10407</v>
      </c>
      <c r="AZ20" s="77">
        <f>AY20*4</f>
        <v>41628</v>
      </c>
      <c r="BA20" s="156">
        <v>447301.45999999996</v>
      </c>
      <c r="BB20" s="155">
        <v>8970</v>
      </c>
      <c r="BC20" s="77">
        <f>BB20*4</f>
        <v>35880</v>
      </c>
      <c r="BD20" s="156">
        <v>354766.98</v>
      </c>
      <c r="BE20" s="155"/>
      <c r="BF20" s="77">
        <f>BE20*4</f>
        <v>0</v>
      </c>
      <c r="BG20" s="156"/>
      <c r="BH20" s="155"/>
      <c r="BI20" s="77">
        <f>BH20*4</f>
        <v>0</v>
      </c>
      <c r="BJ20" s="156"/>
      <c r="BK20" s="155"/>
      <c r="BL20" s="77">
        <f>BK20*4</f>
        <v>0</v>
      </c>
      <c r="BM20" s="156"/>
      <c r="BN20" s="155"/>
      <c r="BO20" s="77">
        <f>BN20*4</f>
        <v>0</v>
      </c>
      <c r="BP20" s="156"/>
      <c r="BQ20" s="155"/>
      <c r="BR20" s="77">
        <f>BQ20*4</f>
        <v>0</v>
      </c>
      <c r="BS20" s="156"/>
      <c r="BT20" s="155"/>
      <c r="BU20" s="77">
        <f>BT20*4</f>
        <v>0</v>
      </c>
      <c r="BV20" s="156"/>
      <c r="BW20" s="155"/>
      <c r="BX20" s="77">
        <f>BW20*4</f>
        <v>0</v>
      </c>
      <c r="BY20" s="156"/>
      <c r="BZ20" s="155"/>
      <c r="CA20" s="77">
        <f>BZ20*4</f>
        <v>0</v>
      </c>
      <c r="CB20" s="156"/>
      <c r="CC20" s="155"/>
      <c r="CD20" s="77">
        <f>CC20*4</f>
        <v>0</v>
      </c>
      <c r="CE20" s="156"/>
      <c r="CF20" s="155"/>
      <c r="CG20" s="77">
        <f>CF20*4</f>
        <v>0</v>
      </c>
      <c r="CH20" s="156"/>
      <c r="CI20" s="155"/>
      <c r="CJ20" s="77">
        <f>CI20*4</f>
        <v>0</v>
      </c>
      <c r="CK20" s="156"/>
      <c r="CL20" s="155"/>
      <c r="CM20" s="77">
        <f>CL20*4</f>
        <v>0</v>
      </c>
      <c r="CN20" s="156"/>
      <c r="CO20" s="155"/>
      <c r="CP20" s="77">
        <f>CO20*4</f>
        <v>0</v>
      </c>
      <c r="CQ20" s="156"/>
      <c r="CR20" s="155"/>
      <c r="CS20" s="77">
        <f>CR20*4</f>
        <v>0</v>
      </c>
      <c r="CT20" s="156"/>
      <c r="CU20" s="155"/>
      <c r="CV20" s="77">
        <f>CU20*4</f>
        <v>0</v>
      </c>
      <c r="CW20" s="156"/>
      <c r="CX20" s="155"/>
      <c r="CY20" s="77">
        <f>CX20*4</f>
        <v>0</v>
      </c>
      <c r="CZ20" s="156"/>
      <c r="DA20" s="155"/>
      <c r="DB20" s="77">
        <f>DA20*4</f>
        <v>0</v>
      </c>
      <c r="DC20" s="156"/>
      <c r="DD20" s="155"/>
      <c r="DE20" s="77">
        <f>DD20*4</f>
        <v>0</v>
      </c>
      <c r="DF20" s="156"/>
      <c r="DG20" s="155"/>
      <c r="DH20" s="77">
        <f>DG20*4</f>
        <v>0</v>
      </c>
      <c r="DI20" s="156"/>
      <c r="DJ20" s="155"/>
      <c r="DK20" s="77">
        <f>DJ20*4</f>
        <v>0</v>
      </c>
      <c r="DL20" s="156"/>
      <c r="DM20" s="155"/>
      <c r="DN20" s="77">
        <f>DM20*4</f>
        <v>0</v>
      </c>
      <c r="DO20" s="156"/>
      <c r="DP20" s="155"/>
      <c r="DQ20" s="77">
        <f>DP20*4</f>
        <v>0</v>
      </c>
      <c r="DR20" s="156"/>
      <c r="DS20" s="155"/>
      <c r="DT20" s="77">
        <f>DS20*4</f>
        <v>0</v>
      </c>
      <c r="DU20" s="156"/>
      <c r="DV20" s="155"/>
      <c r="DW20" s="77">
        <f>DV20*4</f>
        <v>0</v>
      </c>
      <c r="DX20" s="156"/>
      <c r="DY20" s="155"/>
      <c r="DZ20" s="77">
        <f>DY20*4</f>
        <v>0</v>
      </c>
      <c r="EA20" s="156"/>
      <c r="EB20" s="155"/>
      <c r="EC20" s="77">
        <f>EB20*4</f>
        <v>0</v>
      </c>
      <c r="ED20" s="156"/>
      <c r="EE20" s="155"/>
      <c r="EF20" s="77">
        <f>EE20*4</f>
        <v>0</v>
      </c>
      <c r="EG20" s="156"/>
      <c r="EH20" s="155"/>
      <c r="EI20" s="77">
        <f>EH20*4</f>
        <v>0</v>
      </c>
      <c r="EJ20" s="156"/>
      <c r="EK20" s="155"/>
      <c r="EL20" s="77">
        <f>EK20*4</f>
        <v>0</v>
      </c>
      <c r="EM20" s="156"/>
      <c r="EN20" s="155"/>
      <c r="EO20" s="77">
        <f>EN20*4</f>
        <v>0</v>
      </c>
      <c r="EP20" s="156"/>
      <c r="EQ20" s="155"/>
      <c r="ER20" s="77">
        <f>EQ20*4</f>
        <v>0</v>
      </c>
      <c r="ES20" s="156"/>
      <c r="ET20" s="155"/>
      <c r="EU20" s="77">
        <f>ET20*4</f>
        <v>0</v>
      </c>
      <c r="EV20" s="156"/>
      <c r="EW20" s="155"/>
      <c r="EX20" s="77">
        <f>EW20*4</f>
        <v>0</v>
      </c>
      <c r="EY20" s="156"/>
      <c r="EZ20" s="155"/>
      <c r="FA20" s="77">
        <f>EZ20*4</f>
        <v>0</v>
      </c>
      <c r="FB20" s="156"/>
      <c r="FC20" s="155"/>
      <c r="FD20" s="77">
        <f>FC20*4</f>
        <v>0</v>
      </c>
      <c r="FE20" s="156"/>
      <c r="FF20" s="155"/>
      <c r="FG20" s="77">
        <f>FF20*4</f>
        <v>0</v>
      </c>
      <c r="FH20" s="156"/>
      <c r="FI20" s="155"/>
      <c r="FJ20" s="77">
        <f>FI20*4</f>
        <v>0</v>
      </c>
      <c r="FK20" s="156"/>
      <c r="FL20" s="155"/>
      <c r="FM20" s="77">
        <f>FL20*4</f>
        <v>0</v>
      </c>
      <c r="FN20" s="156"/>
      <c r="FO20" s="155"/>
      <c r="FP20" s="77">
        <f>FO20*4</f>
        <v>0</v>
      </c>
      <c r="FQ20" s="156"/>
      <c r="FR20" s="155"/>
      <c r="FS20" s="77">
        <f>FR20*4</f>
        <v>0</v>
      </c>
      <c r="FT20" s="156"/>
      <c r="FU20" s="155"/>
      <c r="FV20" s="77">
        <f>FU20*4</f>
        <v>0</v>
      </c>
      <c r="FW20" s="156"/>
      <c r="FX20" s="155"/>
      <c r="FY20" s="77">
        <f>FX20*4</f>
        <v>0</v>
      </c>
      <c r="FZ20" s="156"/>
      <c r="GA20" s="155"/>
      <c r="GB20" s="77">
        <f>GA20*4</f>
        <v>0</v>
      </c>
      <c r="GC20" s="156"/>
      <c r="GD20" s="155"/>
      <c r="GE20" s="77">
        <f>GD20*4</f>
        <v>0</v>
      </c>
      <c r="GF20" s="156"/>
      <c r="GG20" s="155"/>
      <c r="GH20" s="77">
        <f>GG20*4</f>
        <v>0</v>
      </c>
      <c r="GI20" s="156"/>
      <c r="GJ20" s="155"/>
      <c r="GK20" s="77">
        <f>GJ20*4</f>
        <v>0</v>
      </c>
      <c r="GL20" s="156"/>
      <c r="GM20" s="155"/>
      <c r="GN20" s="77">
        <f>GM20*4</f>
        <v>0</v>
      </c>
      <c r="GO20" s="156"/>
      <c r="GP20" s="155"/>
      <c r="GQ20" s="77">
        <f>GP20*4</f>
        <v>0</v>
      </c>
      <c r="GR20" s="156"/>
      <c r="GS20" s="155"/>
      <c r="GT20" s="77">
        <f>GS20*4</f>
        <v>0</v>
      </c>
      <c r="GU20" s="156"/>
      <c r="GV20" s="155"/>
      <c r="GW20" s="77">
        <f>GV20*4</f>
        <v>0</v>
      </c>
      <c r="GX20" s="156"/>
      <c r="GY20" s="155"/>
      <c r="GZ20" s="77">
        <f>GY20*4</f>
        <v>0</v>
      </c>
      <c r="HA20" s="156"/>
      <c r="HB20" s="155"/>
      <c r="HC20" s="77">
        <f>HB20*4</f>
        <v>0</v>
      </c>
      <c r="HD20" s="156"/>
      <c r="HE20" s="155"/>
      <c r="HF20" s="77">
        <f>HE20*4</f>
        <v>0</v>
      </c>
      <c r="HG20" s="156"/>
      <c r="HH20" s="155"/>
      <c r="HI20" s="77">
        <f>HH20*4</f>
        <v>0</v>
      </c>
      <c r="HJ20" s="156"/>
      <c r="HK20" s="159"/>
      <c r="HL20" s="89">
        <f t="shared" si="2"/>
        <v>52956</v>
      </c>
      <c r="HM20" s="89">
        <f t="shared" si="0"/>
        <v>211824</v>
      </c>
      <c r="HN20" s="89">
        <f t="shared" si="0"/>
        <v>2619305.13</v>
      </c>
      <c r="HO20" s="89">
        <f t="shared" si="0"/>
        <v>23642</v>
      </c>
      <c r="HP20" s="89">
        <f t="shared" si="0"/>
        <v>94568</v>
      </c>
      <c r="HQ20" s="89">
        <f t="shared" si="0"/>
        <v>818463.1</v>
      </c>
      <c r="HR20" s="89">
        <f t="shared" si="0"/>
        <v>22250</v>
      </c>
      <c r="HS20" s="89">
        <f t="shared" si="0"/>
        <v>89000</v>
      </c>
      <c r="HT20" s="89">
        <f t="shared" si="0"/>
        <v>770449.67999999993</v>
      </c>
      <c r="HU20" s="89">
        <f t="shared" si="0"/>
        <v>14831</v>
      </c>
      <c r="HV20" s="89">
        <f t="shared" si="0"/>
        <v>59324</v>
      </c>
      <c r="HW20" s="89">
        <f t="shared" si="0"/>
        <v>535887.4</v>
      </c>
      <c r="HX20" s="89">
        <f t="shared" si="0"/>
        <v>29034</v>
      </c>
      <c r="HY20" s="89">
        <f t="shared" si="0"/>
        <v>116136</v>
      </c>
      <c r="HZ20" s="89">
        <f t="shared" si="0"/>
        <v>1248082.74</v>
      </c>
      <c r="IA20" s="89">
        <f t="shared" si="0"/>
        <v>24348</v>
      </c>
      <c r="IB20" s="89">
        <f t="shared" si="0"/>
        <v>97392</v>
      </c>
      <c r="IC20" s="89">
        <f t="shared" si="1"/>
        <v>963040.1</v>
      </c>
    </row>
    <row r="21" spans="1:239" ht="12.75" hidden="1" customHeight="1" x14ac:dyDescent="0.3">
      <c r="A21" s="91">
        <v>7</v>
      </c>
      <c r="B21" s="162" t="s">
        <v>34</v>
      </c>
      <c r="C21" s="155">
        <v>7452</v>
      </c>
      <c r="D21" s="77">
        <f>C21*5</f>
        <v>37260</v>
      </c>
      <c r="E21" s="156">
        <v>460681</v>
      </c>
      <c r="F21" s="155">
        <v>3843</v>
      </c>
      <c r="G21" s="77">
        <f>F21*5</f>
        <v>19215</v>
      </c>
      <c r="H21" s="156">
        <v>166185.66</v>
      </c>
      <c r="I21" s="155">
        <v>3878</v>
      </c>
      <c r="J21" s="77">
        <f>I21*5</f>
        <v>19390</v>
      </c>
      <c r="K21" s="156">
        <v>167743.96</v>
      </c>
      <c r="L21" s="155">
        <v>2025</v>
      </c>
      <c r="M21" s="77">
        <f>L21*5</f>
        <v>10125</v>
      </c>
      <c r="N21" s="156">
        <v>91446.540000000008</v>
      </c>
      <c r="O21" s="155">
        <v>4291</v>
      </c>
      <c r="P21" s="77">
        <f>O21*5</f>
        <v>21455</v>
      </c>
      <c r="Q21" s="156">
        <v>230513.05</v>
      </c>
      <c r="R21" s="155">
        <v>2589</v>
      </c>
      <c r="S21" s="77">
        <f>R21*5</f>
        <v>12945</v>
      </c>
      <c r="T21" s="156">
        <v>127990.20000000001</v>
      </c>
      <c r="U21" s="155">
        <v>7907</v>
      </c>
      <c r="V21" s="77">
        <f>U21*5</f>
        <v>39535</v>
      </c>
      <c r="W21" s="156">
        <v>488783.75</v>
      </c>
      <c r="X21" s="155">
        <v>4255</v>
      </c>
      <c r="Y21" s="77">
        <f>X21*5</f>
        <v>21275</v>
      </c>
      <c r="Z21" s="156">
        <v>184017.38</v>
      </c>
      <c r="AA21" s="155">
        <v>4184</v>
      </c>
      <c r="AB21" s="77">
        <f>AA21*5</f>
        <v>20920</v>
      </c>
      <c r="AC21" s="156">
        <v>180957.88</v>
      </c>
      <c r="AD21" s="155">
        <v>2164</v>
      </c>
      <c r="AE21" s="77">
        <f>AD21*5</f>
        <v>10820</v>
      </c>
      <c r="AF21" s="156">
        <v>97730.12</v>
      </c>
      <c r="AG21" s="155">
        <v>4527</v>
      </c>
      <c r="AH21" s="77">
        <f>AG21*5</f>
        <v>22635</v>
      </c>
      <c r="AI21" s="156">
        <v>243190.49</v>
      </c>
      <c r="AJ21" s="155">
        <v>2705</v>
      </c>
      <c r="AK21" s="77">
        <f>AJ21*5</f>
        <v>13525</v>
      </c>
      <c r="AL21" s="156">
        <v>133754.40000000002</v>
      </c>
      <c r="AM21" s="155">
        <v>9051</v>
      </c>
      <c r="AN21" s="77">
        <f>AM21*5</f>
        <v>45255</v>
      </c>
      <c r="AO21" s="156">
        <v>559517.07000000007</v>
      </c>
      <c r="AP21" s="155">
        <v>4910</v>
      </c>
      <c r="AQ21" s="77">
        <f>AP21*5</f>
        <v>24550</v>
      </c>
      <c r="AR21" s="156">
        <v>212399.44</v>
      </c>
      <c r="AS21" s="155">
        <v>4883</v>
      </c>
      <c r="AT21" s="77">
        <f>AS21*5</f>
        <v>24415</v>
      </c>
      <c r="AU21" s="156">
        <v>211237.06</v>
      </c>
      <c r="AV21" s="155">
        <v>2593</v>
      </c>
      <c r="AW21" s="77">
        <f>AV21*5</f>
        <v>12965</v>
      </c>
      <c r="AX21" s="156">
        <v>117093.73999999999</v>
      </c>
      <c r="AY21" s="155">
        <v>5276</v>
      </c>
      <c r="AZ21" s="77">
        <f>AY21*5</f>
        <v>26380</v>
      </c>
      <c r="BA21" s="156">
        <v>283395.13</v>
      </c>
      <c r="BB21" s="155">
        <v>3033</v>
      </c>
      <c r="BC21" s="77">
        <f>BB21*5</f>
        <v>15165</v>
      </c>
      <c r="BD21" s="156">
        <v>149929</v>
      </c>
      <c r="BE21" s="155"/>
      <c r="BF21" s="77">
        <f>BE21*5</f>
        <v>0</v>
      </c>
      <c r="BG21" s="156"/>
      <c r="BH21" s="155"/>
      <c r="BI21" s="77">
        <f>BH21*5</f>
        <v>0</v>
      </c>
      <c r="BJ21" s="156"/>
      <c r="BK21" s="155"/>
      <c r="BL21" s="77">
        <f>BK21*5</f>
        <v>0</v>
      </c>
      <c r="BM21" s="156"/>
      <c r="BN21" s="155"/>
      <c r="BO21" s="77">
        <f>BN21*5</f>
        <v>0</v>
      </c>
      <c r="BP21" s="156"/>
      <c r="BQ21" s="155"/>
      <c r="BR21" s="77">
        <f>BQ21*5</f>
        <v>0</v>
      </c>
      <c r="BS21" s="156"/>
      <c r="BT21" s="155"/>
      <c r="BU21" s="77">
        <f>BT21*5</f>
        <v>0</v>
      </c>
      <c r="BV21" s="156"/>
      <c r="BW21" s="155"/>
      <c r="BX21" s="77">
        <f>BW21*5</f>
        <v>0</v>
      </c>
      <c r="BY21" s="156"/>
      <c r="BZ21" s="155"/>
      <c r="CA21" s="77">
        <f>BZ21*5</f>
        <v>0</v>
      </c>
      <c r="CB21" s="156"/>
      <c r="CC21" s="155"/>
      <c r="CD21" s="77">
        <f>CC21*5</f>
        <v>0</v>
      </c>
      <c r="CE21" s="156"/>
      <c r="CF21" s="155"/>
      <c r="CG21" s="77">
        <f>CF21*5</f>
        <v>0</v>
      </c>
      <c r="CH21" s="156"/>
      <c r="CI21" s="155"/>
      <c r="CJ21" s="77">
        <f>CI21*5</f>
        <v>0</v>
      </c>
      <c r="CK21" s="156"/>
      <c r="CL21" s="155"/>
      <c r="CM21" s="77">
        <f>CL21*5</f>
        <v>0</v>
      </c>
      <c r="CN21" s="156"/>
      <c r="CO21" s="155"/>
      <c r="CP21" s="77">
        <f>CO21*5</f>
        <v>0</v>
      </c>
      <c r="CQ21" s="156"/>
      <c r="CR21" s="155"/>
      <c r="CS21" s="77">
        <f>CR21*5</f>
        <v>0</v>
      </c>
      <c r="CT21" s="156"/>
      <c r="CU21" s="155"/>
      <c r="CV21" s="77">
        <f>CU21*5</f>
        <v>0</v>
      </c>
      <c r="CW21" s="156"/>
      <c r="CX21" s="155"/>
      <c r="CY21" s="77">
        <f>CX21*5</f>
        <v>0</v>
      </c>
      <c r="CZ21" s="156"/>
      <c r="DA21" s="155"/>
      <c r="DB21" s="77">
        <f>DA21*5</f>
        <v>0</v>
      </c>
      <c r="DC21" s="156"/>
      <c r="DD21" s="155"/>
      <c r="DE21" s="77">
        <f>DD21*5</f>
        <v>0</v>
      </c>
      <c r="DF21" s="156"/>
      <c r="DG21" s="155"/>
      <c r="DH21" s="77">
        <f>DG21*5</f>
        <v>0</v>
      </c>
      <c r="DI21" s="156"/>
      <c r="DJ21" s="155"/>
      <c r="DK21" s="77">
        <f>DJ21*5</f>
        <v>0</v>
      </c>
      <c r="DL21" s="156"/>
      <c r="DM21" s="155"/>
      <c r="DN21" s="77">
        <f>DM21*5</f>
        <v>0</v>
      </c>
      <c r="DO21" s="156"/>
      <c r="DP21" s="155"/>
      <c r="DQ21" s="77">
        <f>DP21*5</f>
        <v>0</v>
      </c>
      <c r="DR21" s="156"/>
      <c r="DS21" s="155"/>
      <c r="DT21" s="77">
        <f>DS21*5</f>
        <v>0</v>
      </c>
      <c r="DU21" s="156"/>
      <c r="DV21" s="155"/>
      <c r="DW21" s="77">
        <f>DV21*5</f>
        <v>0</v>
      </c>
      <c r="DX21" s="156"/>
      <c r="DY21" s="155"/>
      <c r="DZ21" s="77">
        <f>DY21*5</f>
        <v>0</v>
      </c>
      <c r="EA21" s="156"/>
      <c r="EB21" s="155"/>
      <c r="EC21" s="77">
        <f>EB21*5</f>
        <v>0</v>
      </c>
      <c r="ED21" s="156"/>
      <c r="EE21" s="155"/>
      <c r="EF21" s="77">
        <f>EE21*5</f>
        <v>0</v>
      </c>
      <c r="EG21" s="156"/>
      <c r="EH21" s="155"/>
      <c r="EI21" s="77">
        <f>EH21*5</f>
        <v>0</v>
      </c>
      <c r="EJ21" s="156"/>
      <c r="EK21" s="155"/>
      <c r="EL21" s="77">
        <f>EK21*5</f>
        <v>0</v>
      </c>
      <c r="EM21" s="156"/>
      <c r="EN21" s="155"/>
      <c r="EO21" s="77">
        <f>EN21*5</f>
        <v>0</v>
      </c>
      <c r="EP21" s="156"/>
      <c r="EQ21" s="155"/>
      <c r="ER21" s="77">
        <f>EQ21*5</f>
        <v>0</v>
      </c>
      <c r="ES21" s="156"/>
      <c r="ET21" s="155"/>
      <c r="EU21" s="77">
        <f>ET21*5</f>
        <v>0</v>
      </c>
      <c r="EV21" s="156"/>
      <c r="EW21" s="155"/>
      <c r="EX21" s="77">
        <f>EW21*5</f>
        <v>0</v>
      </c>
      <c r="EY21" s="156"/>
      <c r="EZ21" s="155"/>
      <c r="FA21" s="77">
        <f>EZ21*5</f>
        <v>0</v>
      </c>
      <c r="FB21" s="156"/>
      <c r="FC21" s="155"/>
      <c r="FD21" s="77">
        <f>FC21*5</f>
        <v>0</v>
      </c>
      <c r="FE21" s="156"/>
      <c r="FF21" s="155"/>
      <c r="FG21" s="77">
        <f>FF21*5</f>
        <v>0</v>
      </c>
      <c r="FH21" s="156"/>
      <c r="FI21" s="155"/>
      <c r="FJ21" s="77">
        <f>FI21*5</f>
        <v>0</v>
      </c>
      <c r="FK21" s="156"/>
      <c r="FL21" s="155"/>
      <c r="FM21" s="77">
        <f>FL21*5</f>
        <v>0</v>
      </c>
      <c r="FN21" s="156"/>
      <c r="FO21" s="155"/>
      <c r="FP21" s="77">
        <f>FO21*5</f>
        <v>0</v>
      </c>
      <c r="FQ21" s="156"/>
      <c r="FR21" s="155"/>
      <c r="FS21" s="77">
        <f>FR21*5</f>
        <v>0</v>
      </c>
      <c r="FT21" s="156"/>
      <c r="FU21" s="155"/>
      <c r="FV21" s="77">
        <f>FU21*5</f>
        <v>0</v>
      </c>
      <c r="FW21" s="156"/>
      <c r="FX21" s="155"/>
      <c r="FY21" s="77">
        <f>FX21*5</f>
        <v>0</v>
      </c>
      <c r="FZ21" s="156"/>
      <c r="GA21" s="155"/>
      <c r="GB21" s="77">
        <f>GA21*5</f>
        <v>0</v>
      </c>
      <c r="GC21" s="156"/>
      <c r="GD21" s="155"/>
      <c r="GE21" s="77">
        <f>GD21*5</f>
        <v>0</v>
      </c>
      <c r="GF21" s="156"/>
      <c r="GG21" s="155"/>
      <c r="GH21" s="77">
        <f>GG21*5</f>
        <v>0</v>
      </c>
      <c r="GI21" s="156"/>
      <c r="GJ21" s="155"/>
      <c r="GK21" s="77">
        <f>GJ21*5</f>
        <v>0</v>
      </c>
      <c r="GL21" s="156"/>
      <c r="GM21" s="155"/>
      <c r="GN21" s="77">
        <f>GM21*5</f>
        <v>0</v>
      </c>
      <c r="GO21" s="156"/>
      <c r="GP21" s="155"/>
      <c r="GQ21" s="77">
        <f>GP21*5</f>
        <v>0</v>
      </c>
      <c r="GR21" s="156"/>
      <c r="GS21" s="155"/>
      <c r="GT21" s="77">
        <f>GS21*5</f>
        <v>0</v>
      </c>
      <c r="GU21" s="156"/>
      <c r="GV21" s="155"/>
      <c r="GW21" s="77">
        <f>GV21*5</f>
        <v>0</v>
      </c>
      <c r="GX21" s="156"/>
      <c r="GY21" s="155"/>
      <c r="GZ21" s="77">
        <f>GY21*5</f>
        <v>0</v>
      </c>
      <c r="HA21" s="156"/>
      <c r="HB21" s="155"/>
      <c r="HC21" s="77">
        <f>HB21*5</f>
        <v>0</v>
      </c>
      <c r="HD21" s="156"/>
      <c r="HE21" s="155"/>
      <c r="HF21" s="77">
        <f>HE21*5</f>
        <v>0</v>
      </c>
      <c r="HG21" s="156"/>
      <c r="HH21" s="155"/>
      <c r="HI21" s="77">
        <f>HH21*5</f>
        <v>0</v>
      </c>
      <c r="HJ21" s="156"/>
      <c r="HK21" s="159"/>
      <c r="HL21" s="89">
        <f t="shared" si="2"/>
        <v>24410</v>
      </c>
      <c r="HM21" s="89">
        <f t="shared" si="0"/>
        <v>122050</v>
      </c>
      <c r="HN21" s="89">
        <f t="shared" si="0"/>
        <v>1508981.82</v>
      </c>
      <c r="HO21" s="89">
        <f t="shared" si="0"/>
        <v>13008</v>
      </c>
      <c r="HP21" s="89">
        <f t="shared" si="0"/>
        <v>65040</v>
      </c>
      <c r="HQ21" s="89">
        <f t="shared" si="0"/>
        <v>562602.48</v>
      </c>
      <c r="HR21" s="89">
        <f t="shared" si="0"/>
        <v>12945</v>
      </c>
      <c r="HS21" s="89">
        <f t="shared" si="0"/>
        <v>64725</v>
      </c>
      <c r="HT21" s="89">
        <f t="shared" si="0"/>
        <v>559938.89999999991</v>
      </c>
      <c r="HU21" s="89">
        <f t="shared" si="0"/>
        <v>6782</v>
      </c>
      <c r="HV21" s="89">
        <f t="shared" si="0"/>
        <v>33910</v>
      </c>
      <c r="HW21" s="89">
        <f t="shared" si="0"/>
        <v>306270.40000000002</v>
      </c>
      <c r="HX21" s="89">
        <f t="shared" si="0"/>
        <v>14094</v>
      </c>
      <c r="HY21" s="89">
        <f t="shared" si="0"/>
        <v>70470</v>
      </c>
      <c r="HZ21" s="89">
        <f t="shared" si="0"/>
        <v>757098.66999999993</v>
      </c>
      <c r="IA21" s="89">
        <f t="shared" si="0"/>
        <v>8327</v>
      </c>
      <c r="IB21" s="89">
        <f t="shared" si="0"/>
        <v>41635</v>
      </c>
      <c r="IC21" s="89">
        <f t="shared" si="1"/>
        <v>411673.60000000003</v>
      </c>
    </row>
    <row r="22" spans="1:239" ht="13" x14ac:dyDescent="0.3">
      <c r="A22" s="91">
        <v>8</v>
      </c>
      <c r="B22" s="162" t="s">
        <v>34</v>
      </c>
      <c r="C22" s="155">
        <v>18127</v>
      </c>
      <c r="D22" s="77">
        <f>C22*6</f>
        <v>108762</v>
      </c>
      <c r="E22" s="156">
        <v>1344162.3</v>
      </c>
      <c r="F22" s="155">
        <v>9575</v>
      </c>
      <c r="G22" s="77">
        <f>F22*6</f>
        <v>57450</v>
      </c>
      <c r="H22" s="156">
        <v>496963.74</v>
      </c>
      <c r="I22" s="155">
        <v>9843</v>
      </c>
      <c r="J22" s="77">
        <f>I22*6</f>
        <v>59058</v>
      </c>
      <c r="K22" s="156">
        <v>510834.87</v>
      </c>
      <c r="L22" s="155">
        <v>4495</v>
      </c>
      <c r="M22" s="77">
        <f>L22*6</f>
        <v>26970</v>
      </c>
      <c r="N22" s="156">
        <v>243541.05</v>
      </c>
      <c r="O22" s="155">
        <v>10017</v>
      </c>
      <c r="P22" s="77">
        <f>O22*6</f>
        <v>60102</v>
      </c>
      <c r="Q22" s="156">
        <v>645540.75</v>
      </c>
      <c r="R22" s="155">
        <v>6519</v>
      </c>
      <c r="S22" s="77">
        <f>R22*6</f>
        <v>39114</v>
      </c>
      <c r="T22" s="156">
        <v>386736.48</v>
      </c>
      <c r="U22" s="155">
        <v>19093</v>
      </c>
      <c r="V22" s="77">
        <f>U22*6</f>
        <v>114558</v>
      </c>
      <c r="W22" s="156">
        <v>1415918.4</v>
      </c>
      <c r="X22" s="155">
        <v>10571</v>
      </c>
      <c r="Y22" s="77">
        <f>X22*6</f>
        <v>63426</v>
      </c>
      <c r="Z22" s="156">
        <v>548607.15</v>
      </c>
      <c r="AA22" s="155">
        <v>10513</v>
      </c>
      <c r="AB22" s="77">
        <f>AA22*6</f>
        <v>63078</v>
      </c>
      <c r="AC22" s="156">
        <v>545604.15</v>
      </c>
      <c r="AD22" s="155">
        <v>4240</v>
      </c>
      <c r="AE22" s="77">
        <f>AD22*6</f>
        <v>25440</v>
      </c>
      <c r="AF22" s="156">
        <v>229747.05</v>
      </c>
      <c r="AG22" s="155">
        <v>10496</v>
      </c>
      <c r="AH22" s="77">
        <f>AG22*6</f>
        <v>62976</v>
      </c>
      <c r="AI22" s="156">
        <v>676505.01</v>
      </c>
      <c r="AJ22" s="155">
        <v>6726</v>
      </c>
      <c r="AK22" s="77">
        <f>AJ22*6</f>
        <v>40356</v>
      </c>
      <c r="AL22" s="156">
        <v>399041.76</v>
      </c>
      <c r="AM22" s="155">
        <v>21587</v>
      </c>
      <c r="AN22" s="77">
        <f>AM22*6</f>
        <v>129522</v>
      </c>
      <c r="AO22" s="156">
        <v>1600411.7999999998</v>
      </c>
      <c r="AP22" s="155">
        <v>11939</v>
      </c>
      <c r="AQ22" s="77">
        <f>AP22*6</f>
        <v>71634</v>
      </c>
      <c r="AR22" s="156">
        <v>619666.46</v>
      </c>
      <c r="AS22" s="155">
        <v>12032</v>
      </c>
      <c r="AT22" s="77">
        <f>AS22*6</f>
        <v>72192</v>
      </c>
      <c r="AU22" s="156">
        <v>624495.83000000007</v>
      </c>
      <c r="AV22" s="155">
        <v>5078</v>
      </c>
      <c r="AW22" s="77">
        <f>AV22*6</f>
        <v>30468</v>
      </c>
      <c r="AX22" s="156">
        <v>275127.59999999998</v>
      </c>
      <c r="AY22" s="155">
        <v>12049</v>
      </c>
      <c r="AZ22" s="77">
        <f>AY22*6</f>
        <v>72294</v>
      </c>
      <c r="BA22" s="156">
        <v>776428.64999999991</v>
      </c>
      <c r="BB22" s="155">
        <v>7847</v>
      </c>
      <c r="BC22" s="77">
        <f>BB22*6</f>
        <v>47082</v>
      </c>
      <c r="BD22" s="156">
        <v>465394.95999999996</v>
      </c>
      <c r="BE22" s="155"/>
      <c r="BF22" s="77">
        <f>BE22*6</f>
        <v>0</v>
      </c>
      <c r="BG22" s="156"/>
      <c r="BH22" s="155"/>
      <c r="BI22" s="77">
        <f>BH22*6</f>
        <v>0</v>
      </c>
      <c r="BJ22" s="156"/>
      <c r="BK22" s="155"/>
      <c r="BL22" s="77">
        <f>BK22*6</f>
        <v>0</v>
      </c>
      <c r="BM22" s="156"/>
      <c r="BN22" s="155"/>
      <c r="BO22" s="77">
        <f>BN22*6</f>
        <v>0</v>
      </c>
      <c r="BP22" s="156"/>
      <c r="BQ22" s="155"/>
      <c r="BR22" s="77">
        <f>BQ22*6</f>
        <v>0</v>
      </c>
      <c r="BS22" s="156"/>
      <c r="BT22" s="155"/>
      <c r="BU22" s="77">
        <f>BT22*6</f>
        <v>0</v>
      </c>
      <c r="BV22" s="156"/>
      <c r="BW22" s="155"/>
      <c r="BX22" s="77">
        <f>BW22*6</f>
        <v>0</v>
      </c>
      <c r="BY22" s="156"/>
      <c r="BZ22" s="155"/>
      <c r="CA22" s="77">
        <f>BZ22*6</f>
        <v>0</v>
      </c>
      <c r="CB22" s="156"/>
      <c r="CC22" s="155"/>
      <c r="CD22" s="77">
        <f>CC22*6</f>
        <v>0</v>
      </c>
      <c r="CE22" s="156"/>
      <c r="CF22" s="155"/>
      <c r="CG22" s="77">
        <f>CF22*6</f>
        <v>0</v>
      </c>
      <c r="CH22" s="156"/>
      <c r="CI22" s="155"/>
      <c r="CJ22" s="77">
        <f>CI22*6</f>
        <v>0</v>
      </c>
      <c r="CK22" s="156"/>
      <c r="CL22" s="155"/>
      <c r="CM22" s="77">
        <f>CL22*6</f>
        <v>0</v>
      </c>
      <c r="CN22" s="156"/>
      <c r="CO22" s="155"/>
      <c r="CP22" s="77">
        <f>CO22*6</f>
        <v>0</v>
      </c>
      <c r="CQ22" s="156"/>
      <c r="CR22" s="155"/>
      <c r="CS22" s="77">
        <f>CR22*6</f>
        <v>0</v>
      </c>
      <c r="CT22" s="156"/>
      <c r="CU22" s="155"/>
      <c r="CV22" s="77">
        <f>CU22*6</f>
        <v>0</v>
      </c>
      <c r="CW22" s="156"/>
      <c r="CX22" s="155"/>
      <c r="CY22" s="77">
        <f>CX22*6</f>
        <v>0</v>
      </c>
      <c r="CZ22" s="156"/>
      <c r="DA22" s="155"/>
      <c r="DB22" s="77">
        <f>DA22*6</f>
        <v>0</v>
      </c>
      <c r="DC22" s="156"/>
      <c r="DD22" s="155"/>
      <c r="DE22" s="77">
        <f>DD22*6</f>
        <v>0</v>
      </c>
      <c r="DF22" s="156"/>
      <c r="DG22" s="155"/>
      <c r="DH22" s="77">
        <f>DG22*6</f>
        <v>0</v>
      </c>
      <c r="DI22" s="156"/>
      <c r="DJ22" s="155"/>
      <c r="DK22" s="77">
        <f>DJ22*6</f>
        <v>0</v>
      </c>
      <c r="DL22" s="156"/>
      <c r="DM22" s="155"/>
      <c r="DN22" s="77">
        <f>DM22*6</f>
        <v>0</v>
      </c>
      <c r="DO22" s="156"/>
      <c r="DP22" s="155"/>
      <c r="DQ22" s="77">
        <f>DP22*6</f>
        <v>0</v>
      </c>
      <c r="DR22" s="156"/>
      <c r="DS22" s="155"/>
      <c r="DT22" s="77">
        <f>DS22*6</f>
        <v>0</v>
      </c>
      <c r="DU22" s="156"/>
      <c r="DV22" s="155"/>
      <c r="DW22" s="77">
        <f>DV22*6</f>
        <v>0</v>
      </c>
      <c r="DX22" s="156"/>
      <c r="DY22" s="155"/>
      <c r="DZ22" s="77">
        <f>DY22*6</f>
        <v>0</v>
      </c>
      <c r="EA22" s="156"/>
      <c r="EB22" s="155"/>
      <c r="EC22" s="77">
        <f>EB22*6</f>
        <v>0</v>
      </c>
      <c r="ED22" s="156"/>
      <c r="EE22" s="155"/>
      <c r="EF22" s="77">
        <f>EE22*6</f>
        <v>0</v>
      </c>
      <c r="EG22" s="156"/>
      <c r="EH22" s="155"/>
      <c r="EI22" s="77">
        <f>EH22*6</f>
        <v>0</v>
      </c>
      <c r="EJ22" s="156"/>
      <c r="EK22" s="155"/>
      <c r="EL22" s="77">
        <f>EK22*6</f>
        <v>0</v>
      </c>
      <c r="EM22" s="156"/>
      <c r="EN22" s="155"/>
      <c r="EO22" s="77">
        <f>EN22*6</f>
        <v>0</v>
      </c>
      <c r="EP22" s="156"/>
      <c r="EQ22" s="155"/>
      <c r="ER22" s="77">
        <f>EQ22*6</f>
        <v>0</v>
      </c>
      <c r="ES22" s="156"/>
      <c r="ET22" s="155"/>
      <c r="EU22" s="77">
        <f>ET22*6</f>
        <v>0</v>
      </c>
      <c r="EV22" s="156"/>
      <c r="EW22" s="155"/>
      <c r="EX22" s="77">
        <f>EW22*6</f>
        <v>0</v>
      </c>
      <c r="EY22" s="156"/>
      <c r="EZ22" s="155"/>
      <c r="FA22" s="77">
        <f>EZ22*6</f>
        <v>0</v>
      </c>
      <c r="FB22" s="156"/>
      <c r="FC22" s="155"/>
      <c r="FD22" s="77">
        <f>FC22*6</f>
        <v>0</v>
      </c>
      <c r="FE22" s="156"/>
      <c r="FF22" s="155"/>
      <c r="FG22" s="77">
        <f>FF22*6</f>
        <v>0</v>
      </c>
      <c r="FH22" s="156"/>
      <c r="FI22" s="155"/>
      <c r="FJ22" s="77">
        <f>FI22*6</f>
        <v>0</v>
      </c>
      <c r="FK22" s="156"/>
      <c r="FL22" s="155"/>
      <c r="FM22" s="77">
        <f>FL22*6</f>
        <v>0</v>
      </c>
      <c r="FN22" s="156"/>
      <c r="FO22" s="155"/>
      <c r="FP22" s="77">
        <f>FO22*6</f>
        <v>0</v>
      </c>
      <c r="FQ22" s="156"/>
      <c r="FR22" s="155"/>
      <c r="FS22" s="77">
        <f>FR22*6</f>
        <v>0</v>
      </c>
      <c r="FT22" s="156"/>
      <c r="FU22" s="155"/>
      <c r="FV22" s="77">
        <f>FU22*6</f>
        <v>0</v>
      </c>
      <c r="FW22" s="156"/>
      <c r="FX22" s="155"/>
      <c r="FY22" s="77">
        <f>FX22*6</f>
        <v>0</v>
      </c>
      <c r="FZ22" s="156"/>
      <c r="GA22" s="155"/>
      <c r="GB22" s="77">
        <f>GA22*6</f>
        <v>0</v>
      </c>
      <c r="GC22" s="156"/>
      <c r="GD22" s="155"/>
      <c r="GE22" s="77">
        <f>GD22*6</f>
        <v>0</v>
      </c>
      <c r="GF22" s="156"/>
      <c r="GG22" s="155"/>
      <c r="GH22" s="77">
        <f>GG22*6</f>
        <v>0</v>
      </c>
      <c r="GI22" s="156"/>
      <c r="GJ22" s="155"/>
      <c r="GK22" s="77">
        <f>GJ22*6</f>
        <v>0</v>
      </c>
      <c r="GL22" s="156"/>
      <c r="GM22" s="155"/>
      <c r="GN22" s="77">
        <f>GM22*6</f>
        <v>0</v>
      </c>
      <c r="GO22" s="156"/>
      <c r="GP22" s="155"/>
      <c r="GQ22" s="77">
        <f>GP22*6</f>
        <v>0</v>
      </c>
      <c r="GR22" s="156"/>
      <c r="GS22" s="155"/>
      <c r="GT22" s="77">
        <f>GS22*6</f>
        <v>0</v>
      </c>
      <c r="GU22" s="156"/>
      <c r="GV22" s="155"/>
      <c r="GW22" s="77">
        <f>GV22*6</f>
        <v>0</v>
      </c>
      <c r="GX22" s="156"/>
      <c r="GY22" s="155"/>
      <c r="GZ22" s="77">
        <f>GY22*6</f>
        <v>0</v>
      </c>
      <c r="HA22" s="156"/>
      <c r="HB22" s="155"/>
      <c r="HC22" s="77">
        <f>HB22*6</f>
        <v>0</v>
      </c>
      <c r="HD22" s="156"/>
      <c r="HE22" s="155"/>
      <c r="HF22" s="77">
        <f>HE22*6</f>
        <v>0</v>
      </c>
      <c r="HG22" s="156"/>
      <c r="HH22" s="155"/>
      <c r="HI22" s="77">
        <f>HH22*6</f>
        <v>0</v>
      </c>
      <c r="HJ22" s="156"/>
      <c r="HK22" s="159"/>
      <c r="HL22" s="89">
        <f t="shared" si="2"/>
        <v>58807</v>
      </c>
      <c r="HM22" s="89">
        <f t="shared" si="0"/>
        <v>352842</v>
      </c>
      <c r="HN22" s="89">
        <f t="shared" si="0"/>
        <v>4360492.5</v>
      </c>
      <c r="HO22" s="89">
        <f t="shared" si="0"/>
        <v>32085</v>
      </c>
      <c r="HP22" s="89">
        <f t="shared" si="0"/>
        <v>192510</v>
      </c>
      <c r="HQ22" s="89">
        <f t="shared" si="0"/>
        <v>1665237.35</v>
      </c>
      <c r="HR22" s="89">
        <f t="shared" si="0"/>
        <v>32388</v>
      </c>
      <c r="HS22" s="89">
        <f t="shared" si="0"/>
        <v>194328</v>
      </c>
      <c r="HT22" s="89">
        <f t="shared" si="0"/>
        <v>1680934.85</v>
      </c>
      <c r="HU22" s="89">
        <f t="shared" si="0"/>
        <v>13813</v>
      </c>
      <c r="HV22" s="89">
        <f t="shared" si="0"/>
        <v>82878</v>
      </c>
      <c r="HW22" s="89">
        <f t="shared" si="0"/>
        <v>748415.7</v>
      </c>
      <c r="HX22" s="89">
        <f t="shared" si="0"/>
        <v>32562</v>
      </c>
      <c r="HY22" s="89">
        <f t="shared" si="0"/>
        <v>195372</v>
      </c>
      <c r="HZ22" s="89">
        <f t="shared" si="0"/>
        <v>2098474.41</v>
      </c>
      <c r="IA22" s="89">
        <f t="shared" si="0"/>
        <v>21092</v>
      </c>
      <c r="IB22" s="89">
        <f t="shared" si="0"/>
        <v>126552</v>
      </c>
      <c r="IC22" s="89">
        <f t="shared" si="1"/>
        <v>1251173.2</v>
      </c>
    </row>
    <row r="23" spans="1:239" ht="13" x14ac:dyDescent="0.3">
      <c r="A23" s="91">
        <v>9</v>
      </c>
      <c r="B23" s="161" t="s">
        <v>35</v>
      </c>
      <c r="C23" s="155">
        <v>11861</v>
      </c>
      <c r="D23" s="77">
        <f>C23*0.5</f>
        <v>5930.5</v>
      </c>
      <c r="E23" s="156">
        <v>73919.989999999991</v>
      </c>
      <c r="F23" s="155">
        <v>2185</v>
      </c>
      <c r="G23" s="77">
        <f>F23*0.5</f>
        <v>1092.5</v>
      </c>
      <c r="H23" s="156">
        <v>9688.36</v>
      </c>
      <c r="I23" s="155">
        <v>1269</v>
      </c>
      <c r="J23" s="77">
        <f>I23*0.5</f>
        <v>634.5</v>
      </c>
      <c r="K23" s="156">
        <v>5694.52</v>
      </c>
      <c r="L23" s="155">
        <v>10271</v>
      </c>
      <c r="M23" s="77">
        <f>L23*0.5</f>
        <v>5135.5</v>
      </c>
      <c r="N23" s="156">
        <v>46105.32</v>
      </c>
      <c r="O23" s="155">
        <v>3333</v>
      </c>
      <c r="P23" s="77">
        <f>O23*0.5</f>
        <v>1666.5</v>
      </c>
      <c r="Q23" s="156">
        <v>18380.59</v>
      </c>
      <c r="R23" s="155">
        <v>4946</v>
      </c>
      <c r="S23" s="77">
        <f>R23*0.5</f>
        <v>2473</v>
      </c>
      <c r="T23" s="156">
        <v>24784.760000000002</v>
      </c>
      <c r="U23" s="155">
        <v>12735</v>
      </c>
      <c r="V23" s="77">
        <f>U23*0.5</f>
        <v>6367.5</v>
      </c>
      <c r="W23" s="156">
        <v>79401.72</v>
      </c>
      <c r="X23" s="155">
        <v>2128</v>
      </c>
      <c r="Y23" s="77">
        <f>X23*0.5</f>
        <v>1064</v>
      </c>
      <c r="Z23" s="156">
        <v>9427.2099999999991</v>
      </c>
      <c r="AA23" s="155">
        <v>1171</v>
      </c>
      <c r="AB23" s="77">
        <f>AA23*0.5</f>
        <v>585.5</v>
      </c>
      <c r="AC23" s="156">
        <v>5248.92</v>
      </c>
      <c r="AD23" s="155">
        <v>9977</v>
      </c>
      <c r="AE23" s="77">
        <f>AD23*0.5</f>
        <v>4988.5</v>
      </c>
      <c r="AF23" s="156">
        <v>44783.76</v>
      </c>
      <c r="AG23" s="155">
        <v>3678</v>
      </c>
      <c r="AH23" s="77">
        <f>AG23*0.5</f>
        <v>1839</v>
      </c>
      <c r="AI23" s="156">
        <v>20263.330000000002</v>
      </c>
      <c r="AJ23" s="155">
        <v>5960</v>
      </c>
      <c r="AK23" s="77">
        <f>AJ23*0.5</f>
        <v>2980</v>
      </c>
      <c r="AL23" s="156">
        <v>29960.06</v>
      </c>
      <c r="AM23" s="155">
        <v>13535</v>
      </c>
      <c r="AN23" s="77">
        <f>AM23*0.5</f>
        <v>6767.5</v>
      </c>
      <c r="AO23" s="156">
        <v>84025.63</v>
      </c>
      <c r="AP23" s="155">
        <v>2543</v>
      </c>
      <c r="AQ23" s="77">
        <f>AP23*0.5</f>
        <v>1271.5</v>
      </c>
      <c r="AR23" s="156">
        <v>11218.6</v>
      </c>
      <c r="AS23" s="155">
        <v>1226</v>
      </c>
      <c r="AT23" s="77">
        <f>AS23*0.5</f>
        <v>613</v>
      </c>
      <c r="AU23" s="156">
        <v>5463.34</v>
      </c>
      <c r="AV23" s="155">
        <v>11558</v>
      </c>
      <c r="AW23" s="77">
        <f>AV23*0.5</f>
        <v>5779</v>
      </c>
      <c r="AX23" s="156">
        <v>51750.600000000006</v>
      </c>
      <c r="AY23" s="155">
        <v>3866</v>
      </c>
      <c r="AZ23" s="77">
        <f>AY23*0.5</f>
        <v>1933</v>
      </c>
      <c r="BA23" s="156">
        <v>21299.010000000002</v>
      </c>
      <c r="BB23" s="155">
        <v>5489</v>
      </c>
      <c r="BC23" s="77">
        <f>BB23*0.5</f>
        <v>2744.5</v>
      </c>
      <c r="BD23" s="156">
        <v>27467.7</v>
      </c>
      <c r="BE23" s="155"/>
      <c r="BF23" s="77">
        <f>BE23*0.5</f>
        <v>0</v>
      </c>
      <c r="BG23" s="156"/>
      <c r="BH23" s="155"/>
      <c r="BI23" s="77">
        <f>BH23*0.5</f>
        <v>0</v>
      </c>
      <c r="BJ23" s="156"/>
      <c r="BK23" s="155"/>
      <c r="BL23" s="77">
        <f>BK23*0.5</f>
        <v>0</v>
      </c>
      <c r="BM23" s="156"/>
      <c r="BN23" s="155"/>
      <c r="BO23" s="77">
        <f>BN23*0.5</f>
        <v>0</v>
      </c>
      <c r="BP23" s="156"/>
      <c r="BQ23" s="155"/>
      <c r="BR23" s="77">
        <f>BQ23*0.5</f>
        <v>0</v>
      </c>
      <c r="BS23" s="156"/>
      <c r="BT23" s="155"/>
      <c r="BU23" s="77">
        <f>BT23*0.5</f>
        <v>0</v>
      </c>
      <c r="BV23" s="156"/>
      <c r="BW23" s="155"/>
      <c r="BX23" s="77">
        <f>BW23*0.5</f>
        <v>0</v>
      </c>
      <c r="BY23" s="156"/>
      <c r="BZ23" s="155"/>
      <c r="CA23" s="77">
        <f>BZ23*0.5</f>
        <v>0</v>
      </c>
      <c r="CB23" s="156"/>
      <c r="CC23" s="155"/>
      <c r="CD23" s="77">
        <f>CC23*0.5</f>
        <v>0</v>
      </c>
      <c r="CE23" s="156"/>
      <c r="CF23" s="155"/>
      <c r="CG23" s="77">
        <f>CF23*0.5</f>
        <v>0</v>
      </c>
      <c r="CH23" s="156"/>
      <c r="CI23" s="155"/>
      <c r="CJ23" s="77">
        <f>CI23*0.5</f>
        <v>0</v>
      </c>
      <c r="CK23" s="156"/>
      <c r="CL23" s="155"/>
      <c r="CM23" s="77">
        <f>CL23*0.5</f>
        <v>0</v>
      </c>
      <c r="CN23" s="156"/>
      <c r="CO23" s="155"/>
      <c r="CP23" s="77">
        <f>CO23*0.5</f>
        <v>0</v>
      </c>
      <c r="CQ23" s="156"/>
      <c r="CR23" s="155"/>
      <c r="CS23" s="77">
        <f>CR23*0.5</f>
        <v>0</v>
      </c>
      <c r="CT23" s="156"/>
      <c r="CU23" s="155"/>
      <c r="CV23" s="77">
        <f>CU23*0.5</f>
        <v>0</v>
      </c>
      <c r="CW23" s="156"/>
      <c r="CX23" s="155"/>
      <c r="CY23" s="77">
        <f>CX23*0.5</f>
        <v>0</v>
      </c>
      <c r="CZ23" s="156"/>
      <c r="DA23" s="155"/>
      <c r="DB23" s="77">
        <f>DA23*0.5</f>
        <v>0</v>
      </c>
      <c r="DC23" s="156"/>
      <c r="DD23" s="155"/>
      <c r="DE23" s="77">
        <f>DD23*0.5</f>
        <v>0</v>
      </c>
      <c r="DF23" s="156"/>
      <c r="DG23" s="155"/>
      <c r="DH23" s="77">
        <f>DG23*0.5</f>
        <v>0</v>
      </c>
      <c r="DI23" s="156"/>
      <c r="DJ23" s="155"/>
      <c r="DK23" s="77">
        <f>DJ23*0.5</f>
        <v>0</v>
      </c>
      <c r="DL23" s="156"/>
      <c r="DM23" s="155"/>
      <c r="DN23" s="77">
        <f>DM23*0.5</f>
        <v>0</v>
      </c>
      <c r="DO23" s="156"/>
      <c r="DP23" s="155"/>
      <c r="DQ23" s="77">
        <f>DP23*0.5</f>
        <v>0</v>
      </c>
      <c r="DR23" s="156"/>
      <c r="DS23" s="155"/>
      <c r="DT23" s="77">
        <f>DS23*0.5</f>
        <v>0</v>
      </c>
      <c r="DU23" s="156"/>
      <c r="DV23" s="155"/>
      <c r="DW23" s="77">
        <f>DV23*0.5</f>
        <v>0</v>
      </c>
      <c r="DX23" s="156"/>
      <c r="DY23" s="155"/>
      <c r="DZ23" s="77">
        <f>DY23*0.5</f>
        <v>0</v>
      </c>
      <c r="EA23" s="156"/>
      <c r="EB23" s="155"/>
      <c r="EC23" s="77">
        <f>EB23*0.5</f>
        <v>0</v>
      </c>
      <c r="ED23" s="156"/>
      <c r="EE23" s="155"/>
      <c r="EF23" s="77">
        <f>EE23*0.5</f>
        <v>0</v>
      </c>
      <c r="EG23" s="156"/>
      <c r="EH23" s="155"/>
      <c r="EI23" s="77">
        <f>EH23*0.5</f>
        <v>0</v>
      </c>
      <c r="EJ23" s="156"/>
      <c r="EK23" s="155"/>
      <c r="EL23" s="77">
        <f>EK23*0.5</f>
        <v>0</v>
      </c>
      <c r="EM23" s="156"/>
      <c r="EN23" s="155"/>
      <c r="EO23" s="77">
        <f>EN23*0.5</f>
        <v>0</v>
      </c>
      <c r="EP23" s="156"/>
      <c r="EQ23" s="155"/>
      <c r="ER23" s="77">
        <f>EQ23*0.5</f>
        <v>0</v>
      </c>
      <c r="ES23" s="156"/>
      <c r="ET23" s="155"/>
      <c r="EU23" s="77">
        <f>ET23*0.5</f>
        <v>0</v>
      </c>
      <c r="EV23" s="156"/>
      <c r="EW23" s="155"/>
      <c r="EX23" s="77">
        <f>EW23*0.5</f>
        <v>0</v>
      </c>
      <c r="EY23" s="156"/>
      <c r="EZ23" s="155"/>
      <c r="FA23" s="77">
        <f>EZ23*0.5</f>
        <v>0</v>
      </c>
      <c r="FB23" s="156"/>
      <c r="FC23" s="155"/>
      <c r="FD23" s="77">
        <f>FC23*0.5</f>
        <v>0</v>
      </c>
      <c r="FE23" s="156"/>
      <c r="FF23" s="155"/>
      <c r="FG23" s="77">
        <f>FF23*0.5</f>
        <v>0</v>
      </c>
      <c r="FH23" s="156"/>
      <c r="FI23" s="155"/>
      <c r="FJ23" s="77">
        <f>FI23*0.5</f>
        <v>0</v>
      </c>
      <c r="FK23" s="156"/>
      <c r="FL23" s="155"/>
      <c r="FM23" s="77">
        <f>FL23*0.5</f>
        <v>0</v>
      </c>
      <c r="FN23" s="156"/>
      <c r="FO23" s="155"/>
      <c r="FP23" s="77">
        <f>FO23*0.5</f>
        <v>0</v>
      </c>
      <c r="FQ23" s="156"/>
      <c r="FR23" s="155"/>
      <c r="FS23" s="77">
        <f>FR23*0.5</f>
        <v>0</v>
      </c>
      <c r="FT23" s="156"/>
      <c r="FU23" s="155"/>
      <c r="FV23" s="77">
        <f>FU23*0.5</f>
        <v>0</v>
      </c>
      <c r="FW23" s="156"/>
      <c r="FX23" s="155"/>
      <c r="FY23" s="77">
        <f>FX23*0.5</f>
        <v>0</v>
      </c>
      <c r="FZ23" s="156"/>
      <c r="GA23" s="155"/>
      <c r="GB23" s="77">
        <f>GA23*0.5</f>
        <v>0</v>
      </c>
      <c r="GC23" s="156"/>
      <c r="GD23" s="155"/>
      <c r="GE23" s="77">
        <f>GD23*0.5</f>
        <v>0</v>
      </c>
      <c r="GF23" s="156"/>
      <c r="GG23" s="155"/>
      <c r="GH23" s="77">
        <f>GG23*0.5</f>
        <v>0</v>
      </c>
      <c r="GI23" s="156"/>
      <c r="GJ23" s="155"/>
      <c r="GK23" s="77">
        <f>GJ23*0.5</f>
        <v>0</v>
      </c>
      <c r="GL23" s="156"/>
      <c r="GM23" s="155"/>
      <c r="GN23" s="77">
        <f>GM23*0.5</f>
        <v>0</v>
      </c>
      <c r="GO23" s="156"/>
      <c r="GP23" s="155"/>
      <c r="GQ23" s="77">
        <f>GP23*0.5</f>
        <v>0</v>
      </c>
      <c r="GR23" s="156"/>
      <c r="GS23" s="155"/>
      <c r="GT23" s="77">
        <f>GS23*0.5</f>
        <v>0</v>
      </c>
      <c r="GU23" s="156"/>
      <c r="GV23" s="155"/>
      <c r="GW23" s="77">
        <f>GV23*0.5</f>
        <v>0</v>
      </c>
      <c r="GX23" s="156"/>
      <c r="GY23" s="155"/>
      <c r="GZ23" s="77">
        <f>GY23*0.5</f>
        <v>0</v>
      </c>
      <c r="HA23" s="156"/>
      <c r="HB23" s="155"/>
      <c r="HC23" s="77">
        <f>HB23*0.5</f>
        <v>0</v>
      </c>
      <c r="HD23" s="156"/>
      <c r="HE23" s="155"/>
      <c r="HF23" s="77">
        <f>HE23*0.5</f>
        <v>0</v>
      </c>
      <c r="HG23" s="156"/>
      <c r="HH23" s="155"/>
      <c r="HI23" s="77">
        <f>HH23*0.5</f>
        <v>0</v>
      </c>
      <c r="HJ23" s="156"/>
      <c r="HK23" s="159"/>
      <c r="HL23" s="89">
        <f t="shared" si="2"/>
        <v>38131</v>
      </c>
      <c r="HM23" s="89">
        <f t="shared" si="0"/>
        <v>19065.5</v>
      </c>
      <c r="HN23" s="89">
        <f t="shared" si="0"/>
        <v>237347.34</v>
      </c>
      <c r="HO23" s="89">
        <f t="shared" si="0"/>
        <v>6856</v>
      </c>
      <c r="HP23" s="89">
        <f t="shared" si="0"/>
        <v>3428</v>
      </c>
      <c r="HQ23" s="89">
        <f t="shared" si="0"/>
        <v>30334.17</v>
      </c>
      <c r="HR23" s="89">
        <f t="shared" si="0"/>
        <v>3666</v>
      </c>
      <c r="HS23" s="89">
        <f t="shared" si="0"/>
        <v>1833</v>
      </c>
      <c r="HT23" s="89">
        <f t="shared" si="0"/>
        <v>16406.78</v>
      </c>
      <c r="HU23" s="89">
        <f t="shared" si="0"/>
        <v>31806</v>
      </c>
      <c r="HV23" s="89">
        <f t="shared" si="0"/>
        <v>15903</v>
      </c>
      <c r="HW23" s="89">
        <f t="shared" si="0"/>
        <v>142639.67999999999</v>
      </c>
      <c r="HX23" s="89">
        <f t="shared" si="0"/>
        <v>10877</v>
      </c>
      <c r="HY23" s="89">
        <f t="shared" si="0"/>
        <v>5438.5</v>
      </c>
      <c r="HZ23" s="89">
        <f t="shared" si="0"/>
        <v>59942.93</v>
      </c>
      <c r="IA23" s="89">
        <f t="shared" si="0"/>
        <v>16395</v>
      </c>
      <c r="IB23" s="89">
        <f t="shared" si="0"/>
        <v>8197.5</v>
      </c>
      <c r="IC23" s="89">
        <f t="shared" si="1"/>
        <v>82212.52</v>
      </c>
    </row>
    <row r="24" spans="1:239" ht="13" x14ac:dyDescent="0.3">
      <c r="A24" s="91">
        <v>11</v>
      </c>
      <c r="B24" s="161" t="s">
        <v>34</v>
      </c>
      <c r="C24" s="155">
        <v>5280</v>
      </c>
      <c r="D24" s="77">
        <f>C24*7</f>
        <v>36960</v>
      </c>
      <c r="E24" s="156">
        <v>456642.78</v>
      </c>
      <c r="F24" s="155">
        <v>2734</v>
      </c>
      <c r="G24" s="77">
        <f>F24*7</f>
        <v>19138</v>
      </c>
      <c r="H24" s="156">
        <v>165498.14000000001</v>
      </c>
      <c r="I24" s="155">
        <v>3075</v>
      </c>
      <c r="J24" s="77">
        <f>I24*7</f>
        <v>21525</v>
      </c>
      <c r="K24" s="156">
        <v>186160.76</v>
      </c>
      <c r="L24" s="155">
        <v>1401</v>
      </c>
      <c r="M24" s="77">
        <f>L24*7</f>
        <v>9807</v>
      </c>
      <c r="N24" s="156">
        <v>88564.44</v>
      </c>
      <c r="O24" s="155">
        <v>2876</v>
      </c>
      <c r="P24" s="77">
        <f>O24*7</f>
        <v>20132</v>
      </c>
      <c r="Q24" s="156">
        <v>216178.63</v>
      </c>
      <c r="R24" s="155">
        <v>1290</v>
      </c>
      <c r="S24" s="77">
        <f>R24*7</f>
        <v>9030</v>
      </c>
      <c r="T24" s="156">
        <v>89245.52</v>
      </c>
      <c r="U24" s="155">
        <v>5661</v>
      </c>
      <c r="V24" s="77">
        <f>U24*7</f>
        <v>39627</v>
      </c>
      <c r="W24" s="156">
        <v>489625.5</v>
      </c>
      <c r="X24" s="155">
        <v>2949</v>
      </c>
      <c r="Y24" s="77">
        <f>X24*7</f>
        <v>20643</v>
      </c>
      <c r="Z24" s="156">
        <v>178510.97999999998</v>
      </c>
      <c r="AA24" s="155">
        <v>3265</v>
      </c>
      <c r="AB24" s="77">
        <f>AA24*7</f>
        <v>22855</v>
      </c>
      <c r="AC24" s="156">
        <v>197670.41999999998</v>
      </c>
      <c r="AD24" s="155">
        <v>1643</v>
      </c>
      <c r="AE24" s="77">
        <f>AD24*7</f>
        <v>11501</v>
      </c>
      <c r="AF24" s="156">
        <v>103898.2</v>
      </c>
      <c r="AG24" s="155">
        <v>3232</v>
      </c>
      <c r="AH24" s="77">
        <f>AG24*7</f>
        <v>22624</v>
      </c>
      <c r="AI24" s="156">
        <v>242920.58000000002</v>
      </c>
      <c r="AJ24" s="155">
        <v>1331</v>
      </c>
      <c r="AK24" s="77">
        <f>AJ24*7</f>
        <v>9317</v>
      </c>
      <c r="AL24" s="156">
        <v>92088.36</v>
      </c>
      <c r="AM24" s="155">
        <v>6753</v>
      </c>
      <c r="AN24" s="77">
        <f>AM24*7</f>
        <v>47271</v>
      </c>
      <c r="AO24" s="156">
        <v>584124.67999999993</v>
      </c>
      <c r="AP24" s="155">
        <v>3543</v>
      </c>
      <c r="AQ24" s="77">
        <f>AP24*7</f>
        <v>24801</v>
      </c>
      <c r="AR24" s="156">
        <v>214524.1</v>
      </c>
      <c r="AS24" s="155">
        <v>3863</v>
      </c>
      <c r="AT24" s="77">
        <f>AS24*7</f>
        <v>27041</v>
      </c>
      <c r="AU24" s="156">
        <v>233912.97999999998</v>
      </c>
      <c r="AV24" s="155">
        <v>1664</v>
      </c>
      <c r="AW24" s="77">
        <f>AV24*7</f>
        <v>11648</v>
      </c>
      <c r="AX24" s="156">
        <v>105241.59</v>
      </c>
      <c r="AY24" s="155">
        <v>3731</v>
      </c>
      <c r="AZ24" s="77">
        <f>AY24*7</f>
        <v>26117</v>
      </c>
      <c r="BA24" s="156">
        <v>280542.27</v>
      </c>
      <c r="BB24" s="155">
        <v>1735</v>
      </c>
      <c r="BC24" s="77">
        <f>BB24*7</f>
        <v>12145</v>
      </c>
      <c r="BD24" s="156">
        <v>120039.92</v>
      </c>
      <c r="BE24" s="155"/>
      <c r="BF24" s="77">
        <f>BE24*7</f>
        <v>0</v>
      </c>
      <c r="BG24" s="156"/>
      <c r="BH24" s="155"/>
      <c r="BI24" s="77">
        <f>BH24*7</f>
        <v>0</v>
      </c>
      <c r="BJ24" s="156"/>
      <c r="BK24" s="155"/>
      <c r="BL24" s="77">
        <f>BK24*7</f>
        <v>0</v>
      </c>
      <c r="BM24" s="156"/>
      <c r="BN24" s="155"/>
      <c r="BO24" s="77">
        <f>BN24*7</f>
        <v>0</v>
      </c>
      <c r="BP24" s="156"/>
      <c r="BQ24" s="155"/>
      <c r="BR24" s="77">
        <f>BQ24*7</f>
        <v>0</v>
      </c>
      <c r="BS24" s="156"/>
      <c r="BT24" s="155"/>
      <c r="BU24" s="77">
        <f>BT24*7</f>
        <v>0</v>
      </c>
      <c r="BV24" s="156"/>
      <c r="BW24" s="155"/>
      <c r="BX24" s="77">
        <f>BW24*7</f>
        <v>0</v>
      </c>
      <c r="BY24" s="156"/>
      <c r="BZ24" s="155"/>
      <c r="CA24" s="77">
        <f>BZ24*7</f>
        <v>0</v>
      </c>
      <c r="CB24" s="156"/>
      <c r="CC24" s="155"/>
      <c r="CD24" s="77">
        <f>CC24*7</f>
        <v>0</v>
      </c>
      <c r="CE24" s="156"/>
      <c r="CF24" s="155"/>
      <c r="CG24" s="77">
        <f>CF24*7</f>
        <v>0</v>
      </c>
      <c r="CH24" s="156"/>
      <c r="CI24" s="155"/>
      <c r="CJ24" s="77">
        <f>CI24*7</f>
        <v>0</v>
      </c>
      <c r="CK24" s="156"/>
      <c r="CL24" s="155"/>
      <c r="CM24" s="77">
        <f>CL24*7</f>
        <v>0</v>
      </c>
      <c r="CN24" s="156"/>
      <c r="CO24" s="155"/>
      <c r="CP24" s="77">
        <f>CO24*7</f>
        <v>0</v>
      </c>
      <c r="CQ24" s="156"/>
      <c r="CR24" s="155"/>
      <c r="CS24" s="77">
        <f>CR24*7</f>
        <v>0</v>
      </c>
      <c r="CT24" s="156"/>
      <c r="CU24" s="155"/>
      <c r="CV24" s="77">
        <f>CU24*7</f>
        <v>0</v>
      </c>
      <c r="CW24" s="156"/>
      <c r="CX24" s="155"/>
      <c r="CY24" s="77">
        <f>CX24*7</f>
        <v>0</v>
      </c>
      <c r="CZ24" s="156"/>
      <c r="DA24" s="155"/>
      <c r="DB24" s="77">
        <f>DA24*7</f>
        <v>0</v>
      </c>
      <c r="DC24" s="156"/>
      <c r="DD24" s="155"/>
      <c r="DE24" s="77">
        <f>DD24*7</f>
        <v>0</v>
      </c>
      <c r="DF24" s="156"/>
      <c r="DG24" s="155"/>
      <c r="DH24" s="77">
        <f>DG24*7</f>
        <v>0</v>
      </c>
      <c r="DI24" s="156"/>
      <c r="DJ24" s="155"/>
      <c r="DK24" s="77">
        <f>DJ24*7</f>
        <v>0</v>
      </c>
      <c r="DL24" s="156"/>
      <c r="DM24" s="155"/>
      <c r="DN24" s="77">
        <f>DM24*7</f>
        <v>0</v>
      </c>
      <c r="DO24" s="156"/>
      <c r="DP24" s="155"/>
      <c r="DQ24" s="77">
        <f>DP24*7</f>
        <v>0</v>
      </c>
      <c r="DR24" s="156"/>
      <c r="DS24" s="155"/>
      <c r="DT24" s="77">
        <f>DS24*7</f>
        <v>0</v>
      </c>
      <c r="DU24" s="156"/>
      <c r="DV24" s="155"/>
      <c r="DW24" s="77">
        <f>DV24*7</f>
        <v>0</v>
      </c>
      <c r="DX24" s="156"/>
      <c r="DY24" s="155"/>
      <c r="DZ24" s="77">
        <f>DY24*7</f>
        <v>0</v>
      </c>
      <c r="EA24" s="156"/>
      <c r="EB24" s="155"/>
      <c r="EC24" s="77">
        <f>EB24*7</f>
        <v>0</v>
      </c>
      <c r="ED24" s="156"/>
      <c r="EE24" s="155"/>
      <c r="EF24" s="77">
        <f>EE24*7</f>
        <v>0</v>
      </c>
      <c r="EG24" s="156"/>
      <c r="EH24" s="155"/>
      <c r="EI24" s="77">
        <f>EH24*7</f>
        <v>0</v>
      </c>
      <c r="EJ24" s="156"/>
      <c r="EK24" s="155"/>
      <c r="EL24" s="77">
        <f>EK24*7</f>
        <v>0</v>
      </c>
      <c r="EM24" s="156"/>
      <c r="EN24" s="155"/>
      <c r="EO24" s="77">
        <f>EN24*7</f>
        <v>0</v>
      </c>
      <c r="EP24" s="156"/>
      <c r="EQ24" s="155"/>
      <c r="ER24" s="77">
        <f>EQ24*7</f>
        <v>0</v>
      </c>
      <c r="ES24" s="156"/>
      <c r="ET24" s="155"/>
      <c r="EU24" s="77">
        <f>ET24*7</f>
        <v>0</v>
      </c>
      <c r="EV24" s="156"/>
      <c r="EW24" s="155"/>
      <c r="EX24" s="77">
        <f>EW24*7</f>
        <v>0</v>
      </c>
      <c r="EY24" s="156"/>
      <c r="EZ24" s="155"/>
      <c r="FA24" s="77">
        <f>EZ24*7</f>
        <v>0</v>
      </c>
      <c r="FB24" s="156"/>
      <c r="FC24" s="155"/>
      <c r="FD24" s="77">
        <f>FC24*7</f>
        <v>0</v>
      </c>
      <c r="FE24" s="156"/>
      <c r="FF24" s="155"/>
      <c r="FG24" s="77">
        <f>FF24*7</f>
        <v>0</v>
      </c>
      <c r="FH24" s="156"/>
      <c r="FI24" s="155"/>
      <c r="FJ24" s="77">
        <f>FI24*7</f>
        <v>0</v>
      </c>
      <c r="FK24" s="156"/>
      <c r="FL24" s="155"/>
      <c r="FM24" s="77">
        <f>FL24*7</f>
        <v>0</v>
      </c>
      <c r="FN24" s="156"/>
      <c r="FO24" s="155"/>
      <c r="FP24" s="77">
        <f>FO24*7</f>
        <v>0</v>
      </c>
      <c r="FQ24" s="156"/>
      <c r="FR24" s="155"/>
      <c r="FS24" s="77">
        <f>FR24*7</f>
        <v>0</v>
      </c>
      <c r="FT24" s="156"/>
      <c r="FU24" s="155"/>
      <c r="FV24" s="77">
        <f>FU24*7</f>
        <v>0</v>
      </c>
      <c r="FW24" s="156"/>
      <c r="FX24" s="155"/>
      <c r="FY24" s="77">
        <f>FX24*7</f>
        <v>0</v>
      </c>
      <c r="FZ24" s="156"/>
      <c r="GA24" s="155"/>
      <c r="GB24" s="77">
        <f>GA24*7</f>
        <v>0</v>
      </c>
      <c r="GC24" s="156"/>
      <c r="GD24" s="155"/>
      <c r="GE24" s="77">
        <f>GD24*7</f>
        <v>0</v>
      </c>
      <c r="GF24" s="156"/>
      <c r="GG24" s="155"/>
      <c r="GH24" s="77">
        <f>GG24*7</f>
        <v>0</v>
      </c>
      <c r="GI24" s="156"/>
      <c r="GJ24" s="155"/>
      <c r="GK24" s="77">
        <f>GJ24*7</f>
        <v>0</v>
      </c>
      <c r="GL24" s="156"/>
      <c r="GM24" s="155"/>
      <c r="GN24" s="77">
        <f>GM24*7</f>
        <v>0</v>
      </c>
      <c r="GO24" s="156"/>
      <c r="GP24" s="155"/>
      <c r="GQ24" s="77">
        <f>GP24*7</f>
        <v>0</v>
      </c>
      <c r="GR24" s="156"/>
      <c r="GS24" s="155"/>
      <c r="GT24" s="77">
        <f>GS24*7</f>
        <v>0</v>
      </c>
      <c r="GU24" s="156"/>
      <c r="GV24" s="155"/>
      <c r="GW24" s="77">
        <f>GV24*7</f>
        <v>0</v>
      </c>
      <c r="GX24" s="156"/>
      <c r="GY24" s="155"/>
      <c r="GZ24" s="77">
        <f>GY24*7</f>
        <v>0</v>
      </c>
      <c r="HA24" s="156"/>
      <c r="HB24" s="155"/>
      <c r="HC24" s="77">
        <f>HB24*7</f>
        <v>0</v>
      </c>
      <c r="HD24" s="156"/>
      <c r="HE24" s="155"/>
      <c r="HF24" s="77">
        <f>HE24*7</f>
        <v>0</v>
      </c>
      <c r="HG24" s="156"/>
      <c r="HH24" s="155"/>
      <c r="HI24" s="77">
        <f>HH24*7</f>
        <v>0</v>
      </c>
      <c r="HJ24" s="156"/>
      <c r="HK24" s="159"/>
      <c r="HL24" s="89">
        <f t="shared" si="2"/>
        <v>17694</v>
      </c>
      <c r="HM24" s="89">
        <f t="shared" si="0"/>
        <v>123858</v>
      </c>
      <c r="HN24" s="89">
        <f t="shared" si="0"/>
        <v>1530392.96</v>
      </c>
      <c r="HO24" s="89">
        <f t="shared" si="0"/>
        <v>9226</v>
      </c>
      <c r="HP24" s="89">
        <f t="shared" si="0"/>
        <v>64582</v>
      </c>
      <c r="HQ24" s="89">
        <f t="shared" si="0"/>
        <v>558533.22</v>
      </c>
      <c r="HR24" s="89">
        <f t="shared" si="0"/>
        <v>10203</v>
      </c>
      <c r="HS24" s="89">
        <f t="shared" si="0"/>
        <v>71421</v>
      </c>
      <c r="HT24" s="89">
        <f t="shared" si="0"/>
        <v>617744.15999999992</v>
      </c>
      <c r="HU24" s="89">
        <f t="shared" si="0"/>
        <v>4708</v>
      </c>
      <c r="HV24" s="89">
        <f t="shared" si="0"/>
        <v>32956</v>
      </c>
      <c r="HW24" s="89">
        <f t="shared" si="0"/>
        <v>297704.23</v>
      </c>
      <c r="HX24" s="89">
        <f t="shared" si="0"/>
        <v>9839</v>
      </c>
      <c r="HY24" s="89">
        <f t="shared" si="0"/>
        <v>68873</v>
      </c>
      <c r="HZ24" s="89">
        <f t="shared" si="0"/>
        <v>739641.48</v>
      </c>
      <c r="IA24" s="89">
        <f t="shared" si="0"/>
        <v>4356</v>
      </c>
      <c r="IB24" s="89">
        <f t="shared" si="0"/>
        <v>30492</v>
      </c>
      <c r="IC24" s="89">
        <f t="shared" si="1"/>
        <v>301373.8</v>
      </c>
    </row>
    <row r="25" spans="1:239" ht="13" x14ac:dyDescent="0.3">
      <c r="A25" s="91">
        <v>12</v>
      </c>
      <c r="B25" s="161" t="s">
        <v>34</v>
      </c>
      <c r="C25" s="155">
        <v>86</v>
      </c>
      <c r="D25" s="77">
        <f>C25*8</f>
        <v>688</v>
      </c>
      <c r="E25" s="156">
        <v>8507.2000000000007</v>
      </c>
      <c r="F25" s="155">
        <v>15</v>
      </c>
      <c r="G25" s="77">
        <f>F25*8</f>
        <v>120</v>
      </c>
      <c r="H25" s="156">
        <v>1041.04</v>
      </c>
      <c r="I25" s="155">
        <v>19</v>
      </c>
      <c r="J25" s="77">
        <f>I25*8</f>
        <v>152</v>
      </c>
      <c r="K25" s="156">
        <v>1314.04</v>
      </c>
      <c r="L25" s="155">
        <v>14</v>
      </c>
      <c r="M25" s="77">
        <f>L25*8</f>
        <v>112</v>
      </c>
      <c r="N25" s="156">
        <v>1010.8</v>
      </c>
      <c r="O25" s="155">
        <v>160</v>
      </c>
      <c r="P25" s="77">
        <f>O25*8</f>
        <v>1280</v>
      </c>
      <c r="Q25" s="156">
        <v>13745.32</v>
      </c>
      <c r="R25" s="155">
        <v>9</v>
      </c>
      <c r="S25" s="77">
        <f>R25*8</f>
        <v>72</v>
      </c>
      <c r="T25" s="156">
        <v>715.52</v>
      </c>
      <c r="U25" s="155">
        <v>110</v>
      </c>
      <c r="V25" s="77">
        <f>U25*8</f>
        <v>880</v>
      </c>
      <c r="W25" s="156">
        <v>10883.599999999999</v>
      </c>
      <c r="X25" s="155">
        <v>14</v>
      </c>
      <c r="Y25" s="77">
        <f>X25*8</f>
        <v>112</v>
      </c>
      <c r="Z25" s="156">
        <v>968.24</v>
      </c>
      <c r="AA25" s="155">
        <v>19</v>
      </c>
      <c r="AB25" s="77">
        <f>AA25*8</f>
        <v>152</v>
      </c>
      <c r="AC25" s="156">
        <v>1328.6</v>
      </c>
      <c r="AD25" s="155">
        <v>12</v>
      </c>
      <c r="AE25" s="77">
        <f>AD25*8</f>
        <v>96</v>
      </c>
      <c r="AF25" s="156">
        <v>866.4</v>
      </c>
      <c r="AG25" s="155">
        <v>169</v>
      </c>
      <c r="AH25" s="77">
        <f>AG25*8</f>
        <v>1352</v>
      </c>
      <c r="AI25" s="156">
        <v>14518.24</v>
      </c>
      <c r="AJ25" s="155">
        <v>12</v>
      </c>
      <c r="AK25" s="77">
        <f>AJ25*8</f>
        <v>96</v>
      </c>
      <c r="AL25" s="156">
        <v>952.64</v>
      </c>
      <c r="AM25" s="155">
        <v>135</v>
      </c>
      <c r="AN25" s="77">
        <f>AM25*8</f>
        <v>1080</v>
      </c>
      <c r="AO25" s="156">
        <v>13338</v>
      </c>
      <c r="AP25" s="155">
        <v>11</v>
      </c>
      <c r="AQ25" s="77">
        <f>AP25*8</f>
        <v>88</v>
      </c>
      <c r="AR25" s="156">
        <v>764.40000000000009</v>
      </c>
      <c r="AS25" s="155">
        <v>34</v>
      </c>
      <c r="AT25" s="77">
        <f>AS25*8</f>
        <v>272</v>
      </c>
      <c r="AU25" s="156">
        <v>2358.7200000000003</v>
      </c>
      <c r="AV25" s="155">
        <v>18</v>
      </c>
      <c r="AW25" s="77">
        <f>AV25*8</f>
        <v>144</v>
      </c>
      <c r="AX25" s="156">
        <v>1299.5999999999999</v>
      </c>
      <c r="AY25" s="155">
        <v>213</v>
      </c>
      <c r="AZ25" s="77">
        <f>AY25*8</f>
        <v>1704</v>
      </c>
      <c r="BA25" s="156">
        <v>18296.96</v>
      </c>
      <c r="BB25" s="155">
        <v>5</v>
      </c>
      <c r="BC25" s="77">
        <f>BB25*8</f>
        <v>40</v>
      </c>
      <c r="BD25" s="156">
        <v>395.20000000000005</v>
      </c>
      <c r="BE25" s="155"/>
      <c r="BF25" s="77">
        <f>BE25*8</f>
        <v>0</v>
      </c>
      <c r="BG25" s="156"/>
      <c r="BH25" s="155"/>
      <c r="BI25" s="77">
        <f>BH25*8</f>
        <v>0</v>
      </c>
      <c r="BJ25" s="156"/>
      <c r="BK25" s="155"/>
      <c r="BL25" s="77">
        <f>BK25*8</f>
        <v>0</v>
      </c>
      <c r="BM25" s="156"/>
      <c r="BN25" s="155"/>
      <c r="BO25" s="77">
        <f>BN25*8</f>
        <v>0</v>
      </c>
      <c r="BP25" s="156"/>
      <c r="BQ25" s="155"/>
      <c r="BR25" s="77">
        <f>BQ25*8</f>
        <v>0</v>
      </c>
      <c r="BS25" s="156"/>
      <c r="BT25" s="155"/>
      <c r="BU25" s="77">
        <f>BT25*8</f>
        <v>0</v>
      </c>
      <c r="BV25" s="156"/>
      <c r="BW25" s="155"/>
      <c r="BX25" s="77">
        <f>BW25*8</f>
        <v>0</v>
      </c>
      <c r="BY25" s="156"/>
      <c r="BZ25" s="155"/>
      <c r="CA25" s="77">
        <f>BZ25*8</f>
        <v>0</v>
      </c>
      <c r="CB25" s="156"/>
      <c r="CC25" s="155"/>
      <c r="CD25" s="77">
        <f>CC25*8</f>
        <v>0</v>
      </c>
      <c r="CE25" s="156"/>
      <c r="CF25" s="155"/>
      <c r="CG25" s="77">
        <f>CF25*8</f>
        <v>0</v>
      </c>
      <c r="CH25" s="156"/>
      <c r="CI25" s="155"/>
      <c r="CJ25" s="77">
        <f>CI25*8</f>
        <v>0</v>
      </c>
      <c r="CK25" s="156"/>
      <c r="CL25" s="155"/>
      <c r="CM25" s="77">
        <f>CL25*8</f>
        <v>0</v>
      </c>
      <c r="CN25" s="156"/>
      <c r="CO25" s="155"/>
      <c r="CP25" s="77">
        <f>CO25*8</f>
        <v>0</v>
      </c>
      <c r="CQ25" s="156"/>
      <c r="CR25" s="155"/>
      <c r="CS25" s="77">
        <f>CR25*8</f>
        <v>0</v>
      </c>
      <c r="CT25" s="156"/>
      <c r="CU25" s="155"/>
      <c r="CV25" s="77">
        <f>CU25*8</f>
        <v>0</v>
      </c>
      <c r="CW25" s="156"/>
      <c r="CX25" s="155"/>
      <c r="CY25" s="77">
        <f>CX25*8</f>
        <v>0</v>
      </c>
      <c r="CZ25" s="156"/>
      <c r="DA25" s="155"/>
      <c r="DB25" s="77">
        <f>DA25*8</f>
        <v>0</v>
      </c>
      <c r="DC25" s="156"/>
      <c r="DD25" s="155"/>
      <c r="DE25" s="77">
        <f>DD25*8</f>
        <v>0</v>
      </c>
      <c r="DF25" s="156"/>
      <c r="DG25" s="155"/>
      <c r="DH25" s="77">
        <f>DG25*8</f>
        <v>0</v>
      </c>
      <c r="DI25" s="156"/>
      <c r="DJ25" s="155"/>
      <c r="DK25" s="77">
        <f>DJ25*8</f>
        <v>0</v>
      </c>
      <c r="DL25" s="156"/>
      <c r="DM25" s="155"/>
      <c r="DN25" s="77">
        <f>DM25*8</f>
        <v>0</v>
      </c>
      <c r="DO25" s="156"/>
      <c r="DP25" s="155"/>
      <c r="DQ25" s="77">
        <f>DP25*8</f>
        <v>0</v>
      </c>
      <c r="DR25" s="156"/>
      <c r="DS25" s="155"/>
      <c r="DT25" s="77">
        <f>DS25*8</f>
        <v>0</v>
      </c>
      <c r="DU25" s="156"/>
      <c r="DV25" s="155"/>
      <c r="DW25" s="77">
        <f>DV25*8</f>
        <v>0</v>
      </c>
      <c r="DX25" s="156"/>
      <c r="DY25" s="155"/>
      <c r="DZ25" s="77">
        <f>DY25*8</f>
        <v>0</v>
      </c>
      <c r="EA25" s="156"/>
      <c r="EB25" s="155"/>
      <c r="EC25" s="77">
        <f>EB25*8</f>
        <v>0</v>
      </c>
      <c r="ED25" s="156"/>
      <c r="EE25" s="155"/>
      <c r="EF25" s="77">
        <f>EE25*8</f>
        <v>0</v>
      </c>
      <c r="EG25" s="156"/>
      <c r="EH25" s="155"/>
      <c r="EI25" s="77">
        <f>EH25*8</f>
        <v>0</v>
      </c>
      <c r="EJ25" s="156"/>
      <c r="EK25" s="155"/>
      <c r="EL25" s="77">
        <f>EK25*8</f>
        <v>0</v>
      </c>
      <c r="EM25" s="156"/>
      <c r="EN25" s="155"/>
      <c r="EO25" s="77">
        <f>EN25*8</f>
        <v>0</v>
      </c>
      <c r="EP25" s="156"/>
      <c r="EQ25" s="155"/>
      <c r="ER25" s="77">
        <f>EQ25*8</f>
        <v>0</v>
      </c>
      <c r="ES25" s="156"/>
      <c r="ET25" s="155"/>
      <c r="EU25" s="77">
        <f>ET25*8</f>
        <v>0</v>
      </c>
      <c r="EV25" s="156"/>
      <c r="EW25" s="155"/>
      <c r="EX25" s="77">
        <f>EW25*8</f>
        <v>0</v>
      </c>
      <c r="EY25" s="156"/>
      <c r="EZ25" s="155"/>
      <c r="FA25" s="77">
        <f>EZ25*8</f>
        <v>0</v>
      </c>
      <c r="FB25" s="156"/>
      <c r="FC25" s="155"/>
      <c r="FD25" s="77">
        <f>FC25*8</f>
        <v>0</v>
      </c>
      <c r="FE25" s="156"/>
      <c r="FF25" s="155"/>
      <c r="FG25" s="77">
        <f>FF25*8</f>
        <v>0</v>
      </c>
      <c r="FH25" s="156"/>
      <c r="FI25" s="155"/>
      <c r="FJ25" s="77">
        <f>FI25*8</f>
        <v>0</v>
      </c>
      <c r="FK25" s="156"/>
      <c r="FL25" s="155"/>
      <c r="FM25" s="77">
        <f>FL25*8</f>
        <v>0</v>
      </c>
      <c r="FN25" s="156"/>
      <c r="FO25" s="155"/>
      <c r="FP25" s="77">
        <f>FO25*8</f>
        <v>0</v>
      </c>
      <c r="FQ25" s="156"/>
      <c r="FR25" s="155"/>
      <c r="FS25" s="77">
        <f>FR25*8</f>
        <v>0</v>
      </c>
      <c r="FT25" s="156"/>
      <c r="FU25" s="155"/>
      <c r="FV25" s="77">
        <f>FU25*8</f>
        <v>0</v>
      </c>
      <c r="FW25" s="156"/>
      <c r="FX25" s="155"/>
      <c r="FY25" s="77">
        <f>FX25*8</f>
        <v>0</v>
      </c>
      <c r="FZ25" s="156"/>
      <c r="GA25" s="155"/>
      <c r="GB25" s="77">
        <f>GA25*8</f>
        <v>0</v>
      </c>
      <c r="GC25" s="156"/>
      <c r="GD25" s="155"/>
      <c r="GE25" s="77">
        <f>GD25*8</f>
        <v>0</v>
      </c>
      <c r="GF25" s="156"/>
      <c r="GG25" s="155"/>
      <c r="GH25" s="77">
        <f>GG25*8</f>
        <v>0</v>
      </c>
      <c r="GI25" s="156"/>
      <c r="GJ25" s="155"/>
      <c r="GK25" s="77">
        <f>GJ25*8</f>
        <v>0</v>
      </c>
      <c r="GL25" s="156"/>
      <c r="GM25" s="155"/>
      <c r="GN25" s="77">
        <f>GM25*8</f>
        <v>0</v>
      </c>
      <c r="GO25" s="156"/>
      <c r="GP25" s="155"/>
      <c r="GQ25" s="77">
        <f>GP25*8</f>
        <v>0</v>
      </c>
      <c r="GR25" s="156"/>
      <c r="GS25" s="155"/>
      <c r="GT25" s="77">
        <f>GS25*8</f>
        <v>0</v>
      </c>
      <c r="GU25" s="156"/>
      <c r="GV25" s="155"/>
      <c r="GW25" s="77">
        <f>GV25*8</f>
        <v>0</v>
      </c>
      <c r="GX25" s="156"/>
      <c r="GY25" s="155"/>
      <c r="GZ25" s="77">
        <f>GY25*8</f>
        <v>0</v>
      </c>
      <c r="HA25" s="156"/>
      <c r="HB25" s="155"/>
      <c r="HC25" s="77">
        <f>HB25*8</f>
        <v>0</v>
      </c>
      <c r="HD25" s="156"/>
      <c r="HE25" s="155"/>
      <c r="HF25" s="77">
        <f>HE25*8</f>
        <v>0</v>
      </c>
      <c r="HG25" s="156"/>
      <c r="HH25" s="155"/>
      <c r="HI25" s="77">
        <f>HH25*8</f>
        <v>0</v>
      </c>
      <c r="HJ25" s="156"/>
      <c r="HK25" s="159"/>
      <c r="HL25" s="89">
        <f t="shared" si="2"/>
        <v>331</v>
      </c>
      <c r="HM25" s="89">
        <f t="shared" si="0"/>
        <v>2648</v>
      </c>
      <c r="HN25" s="89">
        <f t="shared" si="0"/>
        <v>32728.799999999999</v>
      </c>
      <c r="HO25" s="89">
        <f t="shared" si="0"/>
        <v>40</v>
      </c>
      <c r="HP25" s="89">
        <f t="shared" si="0"/>
        <v>320</v>
      </c>
      <c r="HQ25" s="89">
        <f t="shared" si="0"/>
        <v>2773.6800000000003</v>
      </c>
      <c r="HR25" s="89">
        <f t="shared" si="0"/>
        <v>72</v>
      </c>
      <c r="HS25" s="89">
        <f t="shared" si="0"/>
        <v>576</v>
      </c>
      <c r="HT25" s="89">
        <f t="shared" si="0"/>
        <v>5001.3600000000006</v>
      </c>
      <c r="HU25" s="89">
        <f t="shared" si="0"/>
        <v>44</v>
      </c>
      <c r="HV25" s="89">
        <f t="shared" si="0"/>
        <v>352</v>
      </c>
      <c r="HW25" s="89">
        <f t="shared" si="0"/>
        <v>3176.7999999999997</v>
      </c>
      <c r="HX25" s="89">
        <f t="shared" si="0"/>
        <v>542</v>
      </c>
      <c r="HY25" s="89">
        <f t="shared" si="0"/>
        <v>4336</v>
      </c>
      <c r="HZ25" s="89">
        <f t="shared" si="0"/>
        <v>46560.52</v>
      </c>
      <c r="IA25" s="89">
        <f t="shared" si="0"/>
        <v>26</v>
      </c>
      <c r="IB25" s="89">
        <f t="shared" si="0"/>
        <v>208</v>
      </c>
      <c r="IC25" s="89">
        <f t="shared" si="1"/>
        <v>2063.3599999999997</v>
      </c>
    </row>
    <row r="26" spans="1:239" ht="13" x14ac:dyDescent="0.3">
      <c r="A26" s="91">
        <v>13</v>
      </c>
      <c r="B26" s="161" t="s">
        <v>34</v>
      </c>
      <c r="C26" s="155">
        <v>1731</v>
      </c>
      <c r="D26" s="77">
        <f>C26*9</f>
        <v>15579</v>
      </c>
      <c r="E26" s="156">
        <v>192412.34999999998</v>
      </c>
      <c r="F26" s="155">
        <v>271</v>
      </c>
      <c r="G26" s="77">
        <f>F26*9</f>
        <v>2439</v>
      </c>
      <c r="H26" s="156">
        <v>21087.9</v>
      </c>
      <c r="I26" s="155">
        <v>479</v>
      </c>
      <c r="J26" s="77">
        <f>I26*9</f>
        <v>4311</v>
      </c>
      <c r="K26" s="156">
        <v>37274.399999999994</v>
      </c>
      <c r="L26" s="155">
        <v>117</v>
      </c>
      <c r="M26" s="77">
        <f>L26*9</f>
        <v>1053</v>
      </c>
      <c r="N26" s="156">
        <v>9502.74</v>
      </c>
      <c r="O26" s="155">
        <v>1059</v>
      </c>
      <c r="P26" s="77">
        <f>O26*9</f>
        <v>9531</v>
      </c>
      <c r="Q26" s="156">
        <v>102340.53</v>
      </c>
      <c r="R26" s="155">
        <v>106</v>
      </c>
      <c r="S26" s="77">
        <f>R26*9</f>
        <v>954</v>
      </c>
      <c r="T26" s="156">
        <v>9425.52</v>
      </c>
      <c r="U26" s="155">
        <v>1970</v>
      </c>
      <c r="V26" s="77">
        <f>U26*9</f>
        <v>17730</v>
      </c>
      <c r="W26" s="156">
        <v>218977.2</v>
      </c>
      <c r="X26" s="155">
        <v>255</v>
      </c>
      <c r="Y26" s="77">
        <f>X26*9</f>
        <v>2295</v>
      </c>
      <c r="Z26" s="156">
        <v>19847.2</v>
      </c>
      <c r="AA26" s="155">
        <v>601</v>
      </c>
      <c r="AB26" s="77">
        <f>AA26*9</f>
        <v>5409</v>
      </c>
      <c r="AC26" s="156">
        <v>46798.8</v>
      </c>
      <c r="AD26" s="155">
        <v>131</v>
      </c>
      <c r="AE26" s="77">
        <f>AD26*9</f>
        <v>1179</v>
      </c>
      <c r="AF26" s="156">
        <v>10639.82</v>
      </c>
      <c r="AG26" s="155">
        <v>1156</v>
      </c>
      <c r="AH26" s="77">
        <f>AG26*9</f>
        <v>10404</v>
      </c>
      <c r="AI26" s="156">
        <v>111696.43</v>
      </c>
      <c r="AJ26" s="155">
        <v>136</v>
      </c>
      <c r="AK26" s="77">
        <f>AJ26*9</f>
        <v>1224</v>
      </c>
      <c r="AL26" s="156">
        <v>12093.119999999999</v>
      </c>
      <c r="AM26" s="155">
        <v>2342</v>
      </c>
      <c r="AN26" s="77">
        <f>AM26*9</f>
        <v>21078</v>
      </c>
      <c r="AO26" s="156">
        <v>260360.09999999998</v>
      </c>
      <c r="AP26" s="155">
        <v>293</v>
      </c>
      <c r="AQ26" s="77">
        <f>AP26*9</f>
        <v>2637</v>
      </c>
      <c r="AR26" s="156">
        <v>22807.7</v>
      </c>
      <c r="AS26" s="155">
        <v>628</v>
      </c>
      <c r="AT26" s="77">
        <f>AS26*9</f>
        <v>5652</v>
      </c>
      <c r="AU26" s="156">
        <v>48874.8</v>
      </c>
      <c r="AV26" s="155">
        <v>149</v>
      </c>
      <c r="AW26" s="77">
        <f>AV26*9</f>
        <v>1341</v>
      </c>
      <c r="AX26" s="156">
        <v>12106.060000000001</v>
      </c>
      <c r="AY26" s="155">
        <v>1487</v>
      </c>
      <c r="AZ26" s="77">
        <f>AY26*9</f>
        <v>13383</v>
      </c>
      <c r="BA26" s="156">
        <v>143679.43</v>
      </c>
      <c r="BB26" s="155">
        <v>139</v>
      </c>
      <c r="BC26" s="77">
        <f>BB26*9</f>
        <v>1251</v>
      </c>
      <c r="BD26" s="156">
        <v>12359.880000000001</v>
      </c>
      <c r="BE26" s="155"/>
      <c r="BF26" s="77">
        <f>BE26*9</f>
        <v>0</v>
      </c>
      <c r="BG26" s="156"/>
      <c r="BH26" s="155"/>
      <c r="BI26" s="77">
        <f>BH26*9</f>
        <v>0</v>
      </c>
      <c r="BJ26" s="156"/>
      <c r="BK26" s="155"/>
      <c r="BL26" s="77">
        <f>BK26*9</f>
        <v>0</v>
      </c>
      <c r="BM26" s="156"/>
      <c r="BN26" s="155"/>
      <c r="BO26" s="77">
        <f>BN26*9</f>
        <v>0</v>
      </c>
      <c r="BP26" s="156"/>
      <c r="BQ26" s="155"/>
      <c r="BR26" s="77">
        <f>BQ26*9</f>
        <v>0</v>
      </c>
      <c r="BS26" s="156"/>
      <c r="BT26" s="155"/>
      <c r="BU26" s="77">
        <f>BT26*9</f>
        <v>0</v>
      </c>
      <c r="BV26" s="156"/>
      <c r="BW26" s="155"/>
      <c r="BX26" s="77">
        <f>BW26*9</f>
        <v>0</v>
      </c>
      <c r="BY26" s="156"/>
      <c r="BZ26" s="155"/>
      <c r="CA26" s="77">
        <f>BZ26*9</f>
        <v>0</v>
      </c>
      <c r="CB26" s="156"/>
      <c r="CC26" s="155"/>
      <c r="CD26" s="77">
        <f>CC26*9</f>
        <v>0</v>
      </c>
      <c r="CE26" s="156"/>
      <c r="CF26" s="155"/>
      <c r="CG26" s="77">
        <f>CF26*9</f>
        <v>0</v>
      </c>
      <c r="CH26" s="156"/>
      <c r="CI26" s="155"/>
      <c r="CJ26" s="77">
        <f>CI26*9</f>
        <v>0</v>
      </c>
      <c r="CK26" s="156"/>
      <c r="CL26" s="155"/>
      <c r="CM26" s="77">
        <f>CL26*9</f>
        <v>0</v>
      </c>
      <c r="CN26" s="156"/>
      <c r="CO26" s="155"/>
      <c r="CP26" s="77">
        <f>CO26*9</f>
        <v>0</v>
      </c>
      <c r="CQ26" s="156"/>
      <c r="CR26" s="155"/>
      <c r="CS26" s="77">
        <f>CR26*9</f>
        <v>0</v>
      </c>
      <c r="CT26" s="156"/>
      <c r="CU26" s="155"/>
      <c r="CV26" s="77">
        <f>CU26*9</f>
        <v>0</v>
      </c>
      <c r="CW26" s="156"/>
      <c r="CX26" s="155"/>
      <c r="CY26" s="77">
        <f>CX26*9</f>
        <v>0</v>
      </c>
      <c r="CZ26" s="156"/>
      <c r="DA26" s="155"/>
      <c r="DB26" s="77">
        <f>DA26*9</f>
        <v>0</v>
      </c>
      <c r="DC26" s="156"/>
      <c r="DD26" s="155"/>
      <c r="DE26" s="77">
        <f>DD26*9</f>
        <v>0</v>
      </c>
      <c r="DF26" s="156"/>
      <c r="DG26" s="155"/>
      <c r="DH26" s="77">
        <f>DG26*9</f>
        <v>0</v>
      </c>
      <c r="DI26" s="156"/>
      <c r="DJ26" s="155"/>
      <c r="DK26" s="77">
        <f>DJ26*9</f>
        <v>0</v>
      </c>
      <c r="DL26" s="156"/>
      <c r="DM26" s="155"/>
      <c r="DN26" s="77">
        <f>DM26*9</f>
        <v>0</v>
      </c>
      <c r="DO26" s="156"/>
      <c r="DP26" s="155"/>
      <c r="DQ26" s="77">
        <f>DP26*9</f>
        <v>0</v>
      </c>
      <c r="DR26" s="156"/>
      <c r="DS26" s="155"/>
      <c r="DT26" s="77">
        <f>DS26*9</f>
        <v>0</v>
      </c>
      <c r="DU26" s="156"/>
      <c r="DV26" s="155"/>
      <c r="DW26" s="77">
        <f>DV26*9</f>
        <v>0</v>
      </c>
      <c r="DX26" s="156"/>
      <c r="DY26" s="155"/>
      <c r="DZ26" s="77">
        <f>DY26*9</f>
        <v>0</v>
      </c>
      <c r="EA26" s="156"/>
      <c r="EB26" s="155"/>
      <c r="EC26" s="77">
        <f>EB26*9</f>
        <v>0</v>
      </c>
      <c r="ED26" s="156"/>
      <c r="EE26" s="155"/>
      <c r="EF26" s="77">
        <f>EE26*9</f>
        <v>0</v>
      </c>
      <c r="EG26" s="156"/>
      <c r="EH26" s="155"/>
      <c r="EI26" s="77">
        <f>EH26*9</f>
        <v>0</v>
      </c>
      <c r="EJ26" s="156"/>
      <c r="EK26" s="155"/>
      <c r="EL26" s="77">
        <f>EK26*9</f>
        <v>0</v>
      </c>
      <c r="EM26" s="156"/>
      <c r="EN26" s="155"/>
      <c r="EO26" s="77">
        <f>EN26*9</f>
        <v>0</v>
      </c>
      <c r="EP26" s="156"/>
      <c r="EQ26" s="155"/>
      <c r="ER26" s="77">
        <f>EQ26*9</f>
        <v>0</v>
      </c>
      <c r="ES26" s="156"/>
      <c r="ET26" s="155"/>
      <c r="EU26" s="77">
        <f>ET26*9</f>
        <v>0</v>
      </c>
      <c r="EV26" s="156"/>
      <c r="EW26" s="155"/>
      <c r="EX26" s="77">
        <f>EW26*9</f>
        <v>0</v>
      </c>
      <c r="EY26" s="156"/>
      <c r="EZ26" s="155"/>
      <c r="FA26" s="77">
        <f>EZ26*9</f>
        <v>0</v>
      </c>
      <c r="FB26" s="156"/>
      <c r="FC26" s="155"/>
      <c r="FD26" s="77">
        <f>FC26*9</f>
        <v>0</v>
      </c>
      <c r="FE26" s="156"/>
      <c r="FF26" s="155"/>
      <c r="FG26" s="77">
        <f>FF26*9</f>
        <v>0</v>
      </c>
      <c r="FH26" s="156"/>
      <c r="FI26" s="155"/>
      <c r="FJ26" s="77">
        <f>FI26*9</f>
        <v>0</v>
      </c>
      <c r="FK26" s="156"/>
      <c r="FL26" s="155"/>
      <c r="FM26" s="77">
        <f>FL26*9</f>
        <v>0</v>
      </c>
      <c r="FN26" s="156"/>
      <c r="FO26" s="155"/>
      <c r="FP26" s="77">
        <f>FO26*9</f>
        <v>0</v>
      </c>
      <c r="FQ26" s="156"/>
      <c r="FR26" s="155"/>
      <c r="FS26" s="77">
        <f>FR26*9</f>
        <v>0</v>
      </c>
      <c r="FT26" s="156"/>
      <c r="FU26" s="155"/>
      <c r="FV26" s="77">
        <f>FU26*9</f>
        <v>0</v>
      </c>
      <c r="FW26" s="156"/>
      <c r="FX26" s="155"/>
      <c r="FY26" s="77">
        <f>FX26*9</f>
        <v>0</v>
      </c>
      <c r="FZ26" s="156"/>
      <c r="GA26" s="155"/>
      <c r="GB26" s="77">
        <f>GA26*9</f>
        <v>0</v>
      </c>
      <c r="GC26" s="156"/>
      <c r="GD26" s="155"/>
      <c r="GE26" s="77">
        <f>GD26*9</f>
        <v>0</v>
      </c>
      <c r="GF26" s="156"/>
      <c r="GG26" s="155"/>
      <c r="GH26" s="77">
        <f>GG26*9</f>
        <v>0</v>
      </c>
      <c r="GI26" s="156"/>
      <c r="GJ26" s="155"/>
      <c r="GK26" s="77">
        <f>GJ26*9</f>
        <v>0</v>
      </c>
      <c r="GL26" s="156"/>
      <c r="GM26" s="155"/>
      <c r="GN26" s="77">
        <f>GM26*9</f>
        <v>0</v>
      </c>
      <c r="GO26" s="156"/>
      <c r="GP26" s="155"/>
      <c r="GQ26" s="77">
        <f>GP26*9</f>
        <v>0</v>
      </c>
      <c r="GR26" s="156"/>
      <c r="GS26" s="155"/>
      <c r="GT26" s="77">
        <f>GS26*9</f>
        <v>0</v>
      </c>
      <c r="GU26" s="156"/>
      <c r="GV26" s="155"/>
      <c r="GW26" s="77">
        <f>GV26*9</f>
        <v>0</v>
      </c>
      <c r="GX26" s="156"/>
      <c r="GY26" s="155"/>
      <c r="GZ26" s="77">
        <f>GY26*9</f>
        <v>0</v>
      </c>
      <c r="HA26" s="156"/>
      <c r="HB26" s="155"/>
      <c r="HC26" s="77">
        <f>HB26*9</f>
        <v>0</v>
      </c>
      <c r="HD26" s="156"/>
      <c r="HE26" s="155"/>
      <c r="HF26" s="77">
        <f>HE26*9</f>
        <v>0</v>
      </c>
      <c r="HG26" s="156"/>
      <c r="HH26" s="155"/>
      <c r="HI26" s="77">
        <f>HH26*9</f>
        <v>0</v>
      </c>
      <c r="HJ26" s="156"/>
      <c r="HK26" s="159"/>
      <c r="HL26" s="89">
        <f t="shared" si="2"/>
        <v>6043</v>
      </c>
      <c r="HM26" s="89">
        <f t="shared" si="0"/>
        <v>54387</v>
      </c>
      <c r="HN26" s="89">
        <f t="shared" si="0"/>
        <v>671749.64999999991</v>
      </c>
      <c r="HO26" s="89">
        <f t="shared" si="0"/>
        <v>819</v>
      </c>
      <c r="HP26" s="89">
        <f t="shared" si="0"/>
        <v>7371</v>
      </c>
      <c r="HQ26" s="89">
        <f t="shared" si="0"/>
        <v>63742.8</v>
      </c>
      <c r="HR26" s="89">
        <f t="shared" si="0"/>
        <v>1708</v>
      </c>
      <c r="HS26" s="89">
        <f t="shared" si="0"/>
        <v>15372</v>
      </c>
      <c r="HT26" s="89">
        <f t="shared" si="0"/>
        <v>132948</v>
      </c>
      <c r="HU26" s="89">
        <f t="shared" si="0"/>
        <v>397</v>
      </c>
      <c r="HV26" s="89">
        <f t="shared" si="0"/>
        <v>3573</v>
      </c>
      <c r="HW26" s="89">
        <f t="shared" si="0"/>
        <v>32248.62</v>
      </c>
      <c r="HX26" s="89">
        <f t="shared" si="0"/>
        <v>3702</v>
      </c>
      <c r="HY26" s="89">
        <f t="shared" si="0"/>
        <v>33318</v>
      </c>
      <c r="HZ26" s="89">
        <f t="shared" si="0"/>
        <v>357716.39</v>
      </c>
      <c r="IA26" s="89">
        <f t="shared" si="0"/>
        <v>381</v>
      </c>
      <c r="IB26" s="89">
        <f t="shared" si="0"/>
        <v>3429</v>
      </c>
      <c r="IC26" s="89">
        <f t="shared" si="1"/>
        <v>33878.520000000004</v>
      </c>
    </row>
    <row r="27" spans="1:239" ht="13" x14ac:dyDescent="0.3">
      <c r="A27" s="91">
        <v>14</v>
      </c>
      <c r="B27" s="161" t="s">
        <v>34</v>
      </c>
      <c r="C27" s="155">
        <v>10</v>
      </c>
      <c r="D27" s="77">
        <f>C27*10</f>
        <v>100</v>
      </c>
      <c r="E27" s="156">
        <v>1235</v>
      </c>
      <c r="F27" s="155">
        <v>3</v>
      </c>
      <c r="G27" s="77">
        <f>F27*10</f>
        <v>30</v>
      </c>
      <c r="H27" s="156">
        <v>259.35000000000002</v>
      </c>
      <c r="I27" s="155">
        <v>4</v>
      </c>
      <c r="J27" s="77">
        <f>I27*10</f>
        <v>40</v>
      </c>
      <c r="K27" s="156">
        <v>345.8</v>
      </c>
      <c r="L27" s="155">
        <v>0</v>
      </c>
      <c r="M27" s="77">
        <f>L27*10</f>
        <v>0</v>
      </c>
      <c r="N27" s="156">
        <v>0</v>
      </c>
      <c r="O27" s="155">
        <v>22</v>
      </c>
      <c r="P27" s="77">
        <f>O27*10</f>
        <v>220</v>
      </c>
      <c r="Q27" s="156">
        <v>2361.7000000000003</v>
      </c>
      <c r="R27" s="155">
        <v>0</v>
      </c>
      <c r="S27" s="77">
        <f>R27*10</f>
        <v>0</v>
      </c>
      <c r="T27" s="156">
        <v>0</v>
      </c>
      <c r="U27" s="155">
        <v>5</v>
      </c>
      <c r="V27" s="77">
        <f>U27*10</f>
        <v>50</v>
      </c>
      <c r="W27" s="156">
        <v>617.5</v>
      </c>
      <c r="X27" s="155">
        <v>0</v>
      </c>
      <c r="Y27" s="77">
        <f>X27*10</f>
        <v>0</v>
      </c>
      <c r="Z27" s="156">
        <v>0</v>
      </c>
      <c r="AA27" s="155">
        <v>2</v>
      </c>
      <c r="AB27" s="77">
        <f>AA27*10</f>
        <v>20</v>
      </c>
      <c r="AC27" s="156">
        <v>172.9</v>
      </c>
      <c r="AD27" s="155">
        <v>1</v>
      </c>
      <c r="AE27" s="77">
        <f>AD27*10</f>
        <v>10</v>
      </c>
      <c r="AF27" s="156">
        <v>90.25</v>
      </c>
      <c r="AG27" s="155">
        <v>22</v>
      </c>
      <c r="AH27" s="77">
        <f>AG27*10</f>
        <v>220</v>
      </c>
      <c r="AI27" s="156">
        <v>2361.6999999999998</v>
      </c>
      <c r="AJ27" s="155">
        <v>4</v>
      </c>
      <c r="AK27" s="77">
        <f>AJ27*10</f>
        <v>40</v>
      </c>
      <c r="AL27" s="156">
        <v>395.2</v>
      </c>
      <c r="AM27" s="155">
        <v>6</v>
      </c>
      <c r="AN27" s="77">
        <f>AM27*10</f>
        <v>60</v>
      </c>
      <c r="AO27" s="156">
        <v>741</v>
      </c>
      <c r="AP27" s="155">
        <v>0</v>
      </c>
      <c r="AQ27" s="77">
        <f>AP27*10</f>
        <v>0</v>
      </c>
      <c r="AR27" s="156">
        <v>0</v>
      </c>
      <c r="AS27" s="155">
        <v>3</v>
      </c>
      <c r="AT27" s="77">
        <f>AS27*10</f>
        <v>30</v>
      </c>
      <c r="AU27" s="156">
        <v>259.35000000000002</v>
      </c>
      <c r="AV27" s="155">
        <v>2</v>
      </c>
      <c r="AW27" s="77">
        <f>AV27*10</f>
        <v>20</v>
      </c>
      <c r="AX27" s="156">
        <v>180.5</v>
      </c>
      <c r="AY27" s="155">
        <v>14</v>
      </c>
      <c r="AZ27" s="77">
        <f>AY27*10</f>
        <v>140</v>
      </c>
      <c r="BA27" s="156">
        <v>1508.5500000000002</v>
      </c>
      <c r="BB27" s="155">
        <v>0</v>
      </c>
      <c r="BC27" s="77">
        <f>BB27*10</f>
        <v>0</v>
      </c>
      <c r="BD27" s="156">
        <v>0</v>
      </c>
      <c r="BE27" s="155"/>
      <c r="BF27" s="77">
        <f>BE27*10</f>
        <v>0</v>
      </c>
      <c r="BG27" s="156"/>
      <c r="BH27" s="155"/>
      <c r="BI27" s="77">
        <f>BH27*10</f>
        <v>0</v>
      </c>
      <c r="BJ27" s="156"/>
      <c r="BK27" s="155"/>
      <c r="BL27" s="77">
        <f>BK27*10</f>
        <v>0</v>
      </c>
      <c r="BM27" s="156"/>
      <c r="BN27" s="155"/>
      <c r="BO27" s="77">
        <f>BN27*10</f>
        <v>0</v>
      </c>
      <c r="BP27" s="156"/>
      <c r="BQ27" s="155"/>
      <c r="BR27" s="77">
        <f>BQ27*10</f>
        <v>0</v>
      </c>
      <c r="BS27" s="156"/>
      <c r="BT27" s="155"/>
      <c r="BU27" s="77">
        <f>BT27*10</f>
        <v>0</v>
      </c>
      <c r="BV27" s="156"/>
      <c r="BW27" s="155"/>
      <c r="BX27" s="77">
        <f>BW27*10</f>
        <v>0</v>
      </c>
      <c r="BY27" s="156"/>
      <c r="BZ27" s="155"/>
      <c r="CA27" s="77">
        <f>BZ27*10</f>
        <v>0</v>
      </c>
      <c r="CB27" s="156"/>
      <c r="CC27" s="155"/>
      <c r="CD27" s="77">
        <f>CC27*10</f>
        <v>0</v>
      </c>
      <c r="CE27" s="156"/>
      <c r="CF27" s="155"/>
      <c r="CG27" s="77">
        <f>CF27*10</f>
        <v>0</v>
      </c>
      <c r="CH27" s="156"/>
      <c r="CI27" s="155"/>
      <c r="CJ27" s="77">
        <f>CI27*10</f>
        <v>0</v>
      </c>
      <c r="CK27" s="156"/>
      <c r="CL27" s="155"/>
      <c r="CM27" s="77">
        <f>CL27*10</f>
        <v>0</v>
      </c>
      <c r="CN27" s="156"/>
      <c r="CO27" s="155"/>
      <c r="CP27" s="77">
        <f>CO27*10</f>
        <v>0</v>
      </c>
      <c r="CQ27" s="156"/>
      <c r="CR27" s="155"/>
      <c r="CS27" s="77">
        <f>CR27*10</f>
        <v>0</v>
      </c>
      <c r="CT27" s="156"/>
      <c r="CU27" s="155"/>
      <c r="CV27" s="77">
        <f>CU27*10</f>
        <v>0</v>
      </c>
      <c r="CW27" s="156"/>
      <c r="CX27" s="155"/>
      <c r="CY27" s="77">
        <f>CX27*10</f>
        <v>0</v>
      </c>
      <c r="CZ27" s="156"/>
      <c r="DA27" s="155"/>
      <c r="DB27" s="77">
        <f>DA27*10</f>
        <v>0</v>
      </c>
      <c r="DC27" s="156"/>
      <c r="DD27" s="155"/>
      <c r="DE27" s="77">
        <f>DD27*10</f>
        <v>0</v>
      </c>
      <c r="DF27" s="156"/>
      <c r="DG27" s="155"/>
      <c r="DH27" s="77">
        <f>DG27*10</f>
        <v>0</v>
      </c>
      <c r="DI27" s="156"/>
      <c r="DJ27" s="155"/>
      <c r="DK27" s="77">
        <f>DJ27*10</f>
        <v>0</v>
      </c>
      <c r="DL27" s="156"/>
      <c r="DM27" s="155"/>
      <c r="DN27" s="77">
        <f>DM27*10</f>
        <v>0</v>
      </c>
      <c r="DO27" s="156"/>
      <c r="DP27" s="155"/>
      <c r="DQ27" s="77">
        <f>DP27*10</f>
        <v>0</v>
      </c>
      <c r="DR27" s="156"/>
      <c r="DS27" s="155"/>
      <c r="DT27" s="77">
        <f>DS27*10</f>
        <v>0</v>
      </c>
      <c r="DU27" s="156"/>
      <c r="DV27" s="155"/>
      <c r="DW27" s="77">
        <f>DV27*10</f>
        <v>0</v>
      </c>
      <c r="DX27" s="156"/>
      <c r="DY27" s="155"/>
      <c r="DZ27" s="77">
        <f>DY27*10</f>
        <v>0</v>
      </c>
      <c r="EA27" s="156"/>
      <c r="EB27" s="155"/>
      <c r="EC27" s="77">
        <f>EB27*10</f>
        <v>0</v>
      </c>
      <c r="ED27" s="156"/>
      <c r="EE27" s="155"/>
      <c r="EF27" s="77">
        <f>EE27*10</f>
        <v>0</v>
      </c>
      <c r="EG27" s="156"/>
      <c r="EH27" s="155"/>
      <c r="EI27" s="77">
        <f>EH27*10</f>
        <v>0</v>
      </c>
      <c r="EJ27" s="156"/>
      <c r="EK27" s="155"/>
      <c r="EL27" s="77">
        <f>EK27*10</f>
        <v>0</v>
      </c>
      <c r="EM27" s="156"/>
      <c r="EN27" s="155"/>
      <c r="EO27" s="77">
        <f>EN27*10</f>
        <v>0</v>
      </c>
      <c r="EP27" s="156"/>
      <c r="EQ27" s="155"/>
      <c r="ER27" s="77">
        <f>EQ27*10</f>
        <v>0</v>
      </c>
      <c r="ES27" s="156"/>
      <c r="ET27" s="155"/>
      <c r="EU27" s="77">
        <f>ET27*10</f>
        <v>0</v>
      </c>
      <c r="EV27" s="156"/>
      <c r="EW27" s="155"/>
      <c r="EX27" s="77">
        <f>EW27*10</f>
        <v>0</v>
      </c>
      <c r="EY27" s="156"/>
      <c r="EZ27" s="155"/>
      <c r="FA27" s="77">
        <f>EZ27*10</f>
        <v>0</v>
      </c>
      <c r="FB27" s="156"/>
      <c r="FC27" s="155"/>
      <c r="FD27" s="77">
        <f>FC27*10</f>
        <v>0</v>
      </c>
      <c r="FE27" s="156"/>
      <c r="FF27" s="155"/>
      <c r="FG27" s="77">
        <f>FF27*10</f>
        <v>0</v>
      </c>
      <c r="FH27" s="156"/>
      <c r="FI27" s="155"/>
      <c r="FJ27" s="77">
        <f>FI27*10</f>
        <v>0</v>
      </c>
      <c r="FK27" s="156"/>
      <c r="FL27" s="155"/>
      <c r="FM27" s="77">
        <f>FL27*10</f>
        <v>0</v>
      </c>
      <c r="FN27" s="156"/>
      <c r="FO27" s="155"/>
      <c r="FP27" s="77">
        <f>FO27*10</f>
        <v>0</v>
      </c>
      <c r="FQ27" s="156"/>
      <c r="FR27" s="155"/>
      <c r="FS27" s="77">
        <f>FR27*10</f>
        <v>0</v>
      </c>
      <c r="FT27" s="156"/>
      <c r="FU27" s="155"/>
      <c r="FV27" s="77">
        <f>FU27*10</f>
        <v>0</v>
      </c>
      <c r="FW27" s="156"/>
      <c r="FX27" s="155"/>
      <c r="FY27" s="77">
        <f>FX27*10</f>
        <v>0</v>
      </c>
      <c r="FZ27" s="156"/>
      <c r="GA27" s="155"/>
      <c r="GB27" s="77">
        <f>GA27*10</f>
        <v>0</v>
      </c>
      <c r="GC27" s="156"/>
      <c r="GD27" s="155"/>
      <c r="GE27" s="77">
        <f>GD27*10</f>
        <v>0</v>
      </c>
      <c r="GF27" s="156"/>
      <c r="GG27" s="155"/>
      <c r="GH27" s="77">
        <f>GG27*10</f>
        <v>0</v>
      </c>
      <c r="GI27" s="156"/>
      <c r="GJ27" s="155"/>
      <c r="GK27" s="77">
        <f>GJ27*10</f>
        <v>0</v>
      </c>
      <c r="GL27" s="156"/>
      <c r="GM27" s="155"/>
      <c r="GN27" s="77">
        <f>GM27*10</f>
        <v>0</v>
      </c>
      <c r="GO27" s="156"/>
      <c r="GP27" s="155"/>
      <c r="GQ27" s="77">
        <f>GP27*10</f>
        <v>0</v>
      </c>
      <c r="GR27" s="156"/>
      <c r="GS27" s="155"/>
      <c r="GT27" s="77">
        <f>GS27*10</f>
        <v>0</v>
      </c>
      <c r="GU27" s="156"/>
      <c r="GV27" s="155"/>
      <c r="GW27" s="77">
        <f>GV27*10</f>
        <v>0</v>
      </c>
      <c r="GX27" s="156"/>
      <c r="GY27" s="155"/>
      <c r="GZ27" s="77">
        <f>GY27*10</f>
        <v>0</v>
      </c>
      <c r="HA27" s="156"/>
      <c r="HB27" s="155"/>
      <c r="HC27" s="77">
        <f>HB27*10</f>
        <v>0</v>
      </c>
      <c r="HD27" s="156"/>
      <c r="HE27" s="155"/>
      <c r="HF27" s="77">
        <f>HE27*10</f>
        <v>0</v>
      </c>
      <c r="HG27" s="156"/>
      <c r="HH27" s="155"/>
      <c r="HI27" s="77">
        <f>HH27*10</f>
        <v>0</v>
      </c>
      <c r="HJ27" s="156"/>
      <c r="HK27" s="159"/>
      <c r="HL27" s="89">
        <f t="shared" si="2"/>
        <v>21</v>
      </c>
      <c r="HM27" s="89">
        <f t="shared" si="0"/>
        <v>210</v>
      </c>
      <c r="HN27" s="89">
        <f t="shared" si="0"/>
        <v>2593.5</v>
      </c>
      <c r="HO27" s="89">
        <f t="shared" si="0"/>
        <v>3</v>
      </c>
      <c r="HP27" s="89">
        <f t="shared" si="0"/>
        <v>30</v>
      </c>
      <c r="HQ27" s="89">
        <f t="shared" si="0"/>
        <v>259.35000000000002</v>
      </c>
      <c r="HR27" s="89">
        <f t="shared" si="0"/>
        <v>9</v>
      </c>
      <c r="HS27" s="89">
        <f t="shared" si="0"/>
        <v>90</v>
      </c>
      <c r="HT27" s="89">
        <f t="shared" si="0"/>
        <v>778.05000000000007</v>
      </c>
      <c r="HU27" s="89">
        <f t="shared" si="0"/>
        <v>3</v>
      </c>
      <c r="HV27" s="89">
        <f t="shared" si="0"/>
        <v>30</v>
      </c>
      <c r="HW27" s="89">
        <f t="shared" si="0"/>
        <v>270.75</v>
      </c>
      <c r="HX27" s="89">
        <f t="shared" si="0"/>
        <v>58</v>
      </c>
      <c r="HY27" s="89">
        <f t="shared" si="0"/>
        <v>580</v>
      </c>
      <c r="HZ27" s="89">
        <f t="shared" si="0"/>
        <v>6231.95</v>
      </c>
      <c r="IA27" s="89">
        <f t="shared" si="0"/>
        <v>4</v>
      </c>
      <c r="IB27" s="89">
        <f t="shared" si="0"/>
        <v>40</v>
      </c>
      <c r="IC27" s="89">
        <f t="shared" si="1"/>
        <v>395.2</v>
      </c>
    </row>
    <row r="28" spans="1:239" ht="9.75" hidden="1" customHeight="1" x14ac:dyDescent="0.3">
      <c r="A28" s="95">
        <v>15</v>
      </c>
      <c r="B28" s="165" t="s">
        <v>34</v>
      </c>
      <c r="C28" s="166"/>
      <c r="D28" s="97"/>
      <c r="E28" s="167"/>
      <c r="F28" s="166"/>
      <c r="G28" s="97"/>
      <c r="H28" s="167"/>
      <c r="I28" s="166"/>
      <c r="J28" s="97"/>
      <c r="K28" s="167"/>
      <c r="L28" s="166"/>
      <c r="M28" s="97"/>
      <c r="N28" s="167"/>
      <c r="O28" s="166"/>
      <c r="P28" s="97"/>
      <c r="Q28" s="167"/>
      <c r="R28" s="166"/>
      <c r="S28" s="97"/>
      <c r="T28" s="167"/>
      <c r="U28" s="166"/>
      <c r="V28" s="97"/>
      <c r="W28" s="167"/>
      <c r="X28" s="166"/>
      <c r="Y28" s="97"/>
      <c r="Z28" s="167"/>
      <c r="AA28" s="166"/>
      <c r="AB28" s="97"/>
      <c r="AC28" s="167"/>
      <c r="AD28" s="166"/>
      <c r="AE28" s="97"/>
      <c r="AF28" s="167"/>
      <c r="AG28" s="166"/>
      <c r="AH28" s="97"/>
      <c r="AI28" s="167"/>
      <c r="AJ28" s="166"/>
      <c r="AK28" s="97"/>
      <c r="AL28" s="167"/>
      <c r="AM28" s="166"/>
      <c r="AN28" s="97"/>
      <c r="AO28" s="167"/>
      <c r="AP28" s="166"/>
      <c r="AQ28" s="97"/>
      <c r="AR28" s="167"/>
      <c r="AS28" s="166"/>
      <c r="AT28" s="97"/>
      <c r="AU28" s="167"/>
      <c r="AV28" s="166"/>
      <c r="AW28" s="97"/>
      <c r="AX28" s="167"/>
      <c r="AY28" s="166"/>
      <c r="AZ28" s="97"/>
      <c r="BA28" s="167"/>
      <c r="BB28" s="166"/>
      <c r="BC28" s="97"/>
      <c r="BD28" s="167"/>
      <c r="BE28" s="166"/>
      <c r="BF28" s="97"/>
      <c r="BG28" s="167"/>
      <c r="BH28" s="166"/>
      <c r="BI28" s="97"/>
      <c r="BJ28" s="167"/>
      <c r="BK28" s="166"/>
      <c r="BL28" s="97"/>
      <c r="BM28" s="167"/>
      <c r="BN28" s="166"/>
      <c r="BO28" s="97"/>
      <c r="BP28" s="167"/>
      <c r="BQ28" s="166"/>
      <c r="BR28" s="97"/>
      <c r="BS28" s="167"/>
      <c r="BT28" s="166"/>
      <c r="BU28" s="97"/>
      <c r="BV28" s="167"/>
      <c r="BW28" s="166"/>
      <c r="BX28" s="97"/>
      <c r="BY28" s="167"/>
      <c r="BZ28" s="166"/>
      <c r="CA28" s="97"/>
      <c r="CB28" s="167"/>
      <c r="CC28" s="166"/>
      <c r="CD28" s="97"/>
      <c r="CE28" s="167"/>
      <c r="CF28" s="166"/>
      <c r="CG28" s="97"/>
      <c r="CH28" s="167"/>
      <c r="CI28" s="166"/>
      <c r="CJ28" s="97"/>
      <c r="CK28" s="167"/>
      <c r="CL28" s="166"/>
      <c r="CM28" s="97"/>
      <c r="CN28" s="167"/>
      <c r="CO28" s="166"/>
      <c r="CP28" s="97"/>
      <c r="CQ28" s="167"/>
      <c r="CR28" s="166"/>
      <c r="CS28" s="97"/>
      <c r="CT28" s="167"/>
      <c r="CU28" s="166"/>
      <c r="CV28" s="97"/>
      <c r="CW28" s="167"/>
      <c r="CX28" s="166"/>
      <c r="CY28" s="97"/>
      <c r="CZ28" s="167"/>
      <c r="DA28" s="166"/>
      <c r="DB28" s="97"/>
      <c r="DC28" s="167"/>
      <c r="DD28" s="166"/>
      <c r="DE28" s="97"/>
      <c r="DF28" s="167"/>
      <c r="DG28" s="166"/>
      <c r="DH28" s="97"/>
      <c r="DI28" s="167"/>
      <c r="DJ28" s="166"/>
      <c r="DK28" s="97"/>
      <c r="DL28" s="167"/>
      <c r="DM28" s="166"/>
      <c r="DN28" s="97"/>
      <c r="DO28" s="167"/>
      <c r="DP28" s="166"/>
      <c r="DQ28" s="97"/>
      <c r="DR28" s="167"/>
      <c r="DS28" s="166"/>
      <c r="DT28" s="97"/>
      <c r="DU28" s="167"/>
      <c r="DV28" s="166"/>
      <c r="DW28" s="97"/>
      <c r="DX28" s="167"/>
      <c r="DY28" s="166"/>
      <c r="DZ28" s="97"/>
      <c r="EA28" s="167"/>
      <c r="EB28" s="166"/>
      <c r="EC28" s="97"/>
      <c r="ED28" s="167"/>
      <c r="EE28" s="166"/>
      <c r="EF28" s="97"/>
      <c r="EG28" s="167"/>
      <c r="EH28" s="166"/>
      <c r="EI28" s="97"/>
      <c r="EJ28" s="167"/>
      <c r="EK28" s="166"/>
      <c r="EL28" s="97"/>
      <c r="EM28" s="167"/>
      <c r="EN28" s="166"/>
      <c r="EO28" s="97"/>
      <c r="EP28" s="167"/>
      <c r="EQ28" s="166"/>
      <c r="ER28" s="97"/>
      <c r="ES28" s="167"/>
      <c r="ET28" s="166"/>
      <c r="EU28" s="97"/>
      <c r="EV28" s="167"/>
      <c r="EW28" s="166"/>
      <c r="EX28" s="97"/>
      <c r="EY28" s="167"/>
      <c r="EZ28" s="166"/>
      <c r="FA28" s="97"/>
      <c r="FB28" s="167"/>
      <c r="FC28" s="166"/>
      <c r="FD28" s="97"/>
      <c r="FE28" s="167"/>
      <c r="FF28" s="166"/>
      <c r="FG28" s="97"/>
      <c r="FH28" s="167"/>
      <c r="FI28" s="166"/>
      <c r="FJ28" s="97"/>
      <c r="FK28" s="167"/>
      <c r="FL28" s="166"/>
      <c r="FM28" s="97"/>
      <c r="FN28" s="167"/>
      <c r="FO28" s="166"/>
      <c r="FP28" s="97"/>
      <c r="FQ28" s="167"/>
      <c r="FR28" s="166"/>
      <c r="FS28" s="97"/>
      <c r="FT28" s="167"/>
      <c r="FU28" s="166"/>
      <c r="FV28" s="97"/>
      <c r="FW28" s="167"/>
      <c r="FX28" s="166"/>
      <c r="FY28" s="97"/>
      <c r="FZ28" s="167"/>
      <c r="GA28" s="166"/>
      <c r="GB28" s="97"/>
      <c r="GC28" s="167"/>
      <c r="GD28" s="166"/>
      <c r="GE28" s="97"/>
      <c r="GF28" s="167"/>
      <c r="GG28" s="166"/>
      <c r="GH28" s="97"/>
      <c r="GI28" s="167"/>
      <c r="GJ28" s="166"/>
      <c r="GK28" s="97"/>
      <c r="GL28" s="167"/>
      <c r="GM28" s="166"/>
      <c r="GN28" s="97"/>
      <c r="GO28" s="167"/>
      <c r="GP28" s="166"/>
      <c r="GQ28" s="97"/>
      <c r="GR28" s="167"/>
      <c r="GS28" s="166"/>
      <c r="GT28" s="97"/>
      <c r="GU28" s="167"/>
      <c r="GV28" s="166"/>
      <c r="GW28" s="97"/>
      <c r="GX28" s="167"/>
      <c r="GY28" s="166"/>
      <c r="GZ28" s="97"/>
      <c r="HA28" s="167"/>
      <c r="HB28" s="166"/>
      <c r="HC28" s="97"/>
      <c r="HD28" s="167"/>
      <c r="HE28" s="166"/>
      <c r="HF28" s="97"/>
      <c r="HG28" s="167"/>
      <c r="HH28" s="166"/>
      <c r="HI28" s="97"/>
      <c r="HJ28" s="167"/>
      <c r="HK28" s="170"/>
      <c r="HL28" s="89">
        <f t="shared" si="2"/>
        <v>0</v>
      </c>
      <c r="HM28" s="89">
        <f t="shared" si="0"/>
        <v>0</v>
      </c>
      <c r="HN28" s="89">
        <f t="shared" si="0"/>
        <v>0</v>
      </c>
      <c r="HO28" s="89">
        <f t="shared" si="0"/>
        <v>0</v>
      </c>
      <c r="HP28" s="89">
        <f t="shared" si="0"/>
        <v>0</v>
      </c>
      <c r="HQ28" s="89">
        <f t="shared" si="0"/>
        <v>0</v>
      </c>
      <c r="HR28" s="89">
        <f t="shared" si="0"/>
        <v>0</v>
      </c>
      <c r="HS28" s="89">
        <f t="shared" si="0"/>
        <v>0</v>
      </c>
      <c r="HT28" s="89">
        <f t="shared" si="0"/>
        <v>0</v>
      </c>
      <c r="HU28" s="89">
        <f t="shared" si="0"/>
        <v>0</v>
      </c>
      <c r="HV28" s="89">
        <f t="shared" si="0"/>
        <v>0</v>
      </c>
      <c r="HW28" s="89">
        <f t="shared" si="0"/>
        <v>0</v>
      </c>
      <c r="HX28" s="89">
        <f t="shared" si="0"/>
        <v>0</v>
      </c>
      <c r="HY28" s="89">
        <f t="shared" si="0"/>
        <v>0</v>
      </c>
      <c r="HZ28" s="89">
        <f t="shared" si="0"/>
        <v>0</v>
      </c>
      <c r="IA28" s="89">
        <f t="shared" si="0"/>
        <v>0</v>
      </c>
      <c r="IB28" s="89">
        <f t="shared" si="0"/>
        <v>0</v>
      </c>
      <c r="IC28" s="89">
        <f t="shared" si="1"/>
        <v>0</v>
      </c>
    </row>
    <row r="29" spans="1:239" ht="13.5" thickBot="1" x14ac:dyDescent="0.35">
      <c r="A29" s="110"/>
      <c r="B29" s="171"/>
      <c r="C29" s="172"/>
      <c r="D29" s="118"/>
      <c r="E29" s="173"/>
      <c r="F29" s="172"/>
      <c r="G29" s="118"/>
      <c r="H29" s="173"/>
      <c r="I29" s="172"/>
      <c r="J29" s="118"/>
      <c r="K29" s="173"/>
      <c r="L29" s="172"/>
      <c r="M29" s="118"/>
      <c r="N29" s="173"/>
      <c r="O29" s="172"/>
      <c r="P29" s="118"/>
      <c r="Q29" s="173"/>
      <c r="R29" s="172"/>
      <c r="S29" s="118"/>
      <c r="T29" s="173"/>
      <c r="U29" s="172"/>
      <c r="V29" s="118"/>
      <c r="W29" s="173"/>
      <c r="X29" s="172"/>
      <c r="Y29" s="118"/>
      <c r="Z29" s="173"/>
      <c r="AA29" s="172"/>
      <c r="AB29" s="118"/>
      <c r="AC29" s="173"/>
      <c r="AD29" s="172"/>
      <c r="AE29" s="118"/>
      <c r="AF29" s="173"/>
      <c r="AG29" s="172"/>
      <c r="AH29" s="118"/>
      <c r="AI29" s="173"/>
      <c r="AJ29" s="172"/>
      <c r="AK29" s="118"/>
      <c r="AL29" s="173"/>
      <c r="AM29" s="172"/>
      <c r="AN29" s="118"/>
      <c r="AO29" s="173"/>
      <c r="AP29" s="172"/>
      <c r="AQ29" s="118"/>
      <c r="AR29" s="173"/>
      <c r="AS29" s="172"/>
      <c r="AT29" s="118"/>
      <c r="AU29" s="173"/>
      <c r="AV29" s="172"/>
      <c r="AW29" s="118"/>
      <c r="AX29" s="173"/>
      <c r="AY29" s="172"/>
      <c r="AZ29" s="118"/>
      <c r="BA29" s="173"/>
      <c r="BB29" s="172"/>
      <c r="BC29" s="118"/>
      <c r="BD29" s="173"/>
      <c r="BE29" s="172"/>
      <c r="BF29" s="118"/>
      <c r="BG29" s="173"/>
      <c r="BH29" s="172"/>
      <c r="BI29" s="118"/>
      <c r="BJ29" s="173"/>
      <c r="BK29" s="172"/>
      <c r="BL29" s="118"/>
      <c r="BM29" s="173"/>
      <c r="BN29" s="172"/>
      <c r="BO29" s="118"/>
      <c r="BP29" s="173"/>
      <c r="BQ29" s="172"/>
      <c r="BR29" s="118"/>
      <c r="BS29" s="173"/>
      <c r="BT29" s="172"/>
      <c r="BU29" s="118"/>
      <c r="BV29" s="173"/>
      <c r="BW29" s="172"/>
      <c r="BX29" s="118"/>
      <c r="BY29" s="173"/>
      <c r="BZ29" s="172"/>
      <c r="CA29" s="118"/>
      <c r="CB29" s="173"/>
      <c r="CC29" s="172"/>
      <c r="CD29" s="118"/>
      <c r="CE29" s="173"/>
      <c r="CF29" s="172"/>
      <c r="CG29" s="118"/>
      <c r="CH29" s="173"/>
      <c r="CI29" s="172"/>
      <c r="CJ29" s="118"/>
      <c r="CK29" s="173"/>
      <c r="CL29" s="172"/>
      <c r="CM29" s="118"/>
      <c r="CN29" s="173"/>
      <c r="CO29" s="172"/>
      <c r="CP29" s="118"/>
      <c r="CQ29" s="173"/>
      <c r="CR29" s="172"/>
      <c r="CS29" s="118"/>
      <c r="CT29" s="173"/>
      <c r="CU29" s="172"/>
      <c r="CV29" s="118"/>
      <c r="CW29" s="173"/>
      <c r="CX29" s="172"/>
      <c r="CY29" s="118"/>
      <c r="CZ29" s="173"/>
      <c r="DA29" s="172"/>
      <c r="DB29" s="118"/>
      <c r="DC29" s="173"/>
      <c r="DD29" s="172"/>
      <c r="DE29" s="118"/>
      <c r="DF29" s="173"/>
      <c r="DG29" s="172"/>
      <c r="DH29" s="118"/>
      <c r="DI29" s="173"/>
      <c r="DJ29" s="172"/>
      <c r="DK29" s="118"/>
      <c r="DL29" s="173"/>
      <c r="DM29" s="172"/>
      <c r="DN29" s="118"/>
      <c r="DO29" s="173"/>
      <c r="DP29" s="172"/>
      <c r="DQ29" s="118"/>
      <c r="DR29" s="173"/>
      <c r="DS29" s="172"/>
      <c r="DT29" s="118"/>
      <c r="DU29" s="173"/>
      <c r="DV29" s="172"/>
      <c r="DW29" s="118"/>
      <c r="DX29" s="173"/>
      <c r="DY29" s="172"/>
      <c r="DZ29" s="118"/>
      <c r="EA29" s="173"/>
      <c r="EB29" s="172"/>
      <c r="EC29" s="118"/>
      <c r="ED29" s="173"/>
      <c r="EE29" s="172"/>
      <c r="EF29" s="118"/>
      <c r="EG29" s="173"/>
      <c r="EH29" s="172"/>
      <c r="EI29" s="118"/>
      <c r="EJ29" s="173"/>
      <c r="EK29" s="172"/>
      <c r="EL29" s="118"/>
      <c r="EM29" s="173"/>
      <c r="EN29" s="172"/>
      <c r="EO29" s="118"/>
      <c r="EP29" s="173"/>
      <c r="EQ29" s="172"/>
      <c r="ER29" s="118"/>
      <c r="ES29" s="173"/>
      <c r="ET29" s="172"/>
      <c r="EU29" s="118"/>
      <c r="EV29" s="173"/>
      <c r="EW29" s="172"/>
      <c r="EX29" s="118"/>
      <c r="EY29" s="173"/>
      <c r="EZ29" s="172"/>
      <c r="FA29" s="118"/>
      <c r="FB29" s="173"/>
      <c r="FC29" s="172"/>
      <c r="FD29" s="118"/>
      <c r="FE29" s="173"/>
      <c r="FF29" s="172"/>
      <c r="FG29" s="118"/>
      <c r="FH29" s="173"/>
      <c r="FI29" s="172"/>
      <c r="FJ29" s="118"/>
      <c r="FK29" s="173"/>
      <c r="FL29" s="172"/>
      <c r="FM29" s="118"/>
      <c r="FN29" s="173"/>
      <c r="FO29" s="172"/>
      <c r="FP29" s="118"/>
      <c r="FQ29" s="173"/>
      <c r="FR29" s="172"/>
      <c r="FS29" s="118"/>
      <c r="FT29" s="173"/>
      <c r="FU29" s="172"/>
      <c r="FV29" s="118"/>
      <c r="FW29" s="173"/>
      <c r="FX29" s="172"/>
      <c r="FY29" s="118"/>
      <c r="FZ29" s="173"/>
      <c r="GA29" s="172"/>
      <c r="GB29" s="118"/>
      <c r="GC29" s="173"/>
      <c r="GD29" s="172"/>
      <c r="GE29" s="118"/>
      <c r="GF29" s="173"/>
      <c r="GG29" s="172"/>
      <c r="GH29" s="118"/>
      <c r="GI29" s="173"/>
      <c r="GJ29" s="172"/>
      <c r="GK29" s="118"/>
      <c r="GL29" s="173"/>
      <c r="GM29" s="172"/>
      <c r="GN29" s="118"/>
      <c r="GO29" s="173"/>
      <c r="GP29" s="172"/>
      <c r="GQ29" s="118"/>
      <c r="GR29" s="173"/>
      <c r="GS29" s="172"/>
      <c r="GT29" s="118"/>
      <c r="GU29" s="173"/>
      <c r="GV29" s="172"/>
      <c r="GW29" s="118"/>
      <c r="GX29" s="173"/>
      <c r="GY29" s="172"/>
      <c r="GZ29" s="118"/>
      <c r="HA29" s="173"/>
      <c r="HB29" s="172"/>
      <c r="HC29" s="118"/>
      <c r="HD29" s="173"/>
      <c r="HE29" s="172"/>
      <c r="HF29" s="118"/>
      <c r="HG29" s="173"/>
      <c r="HH29" s="172"/>
      <c r="HI29" s="118"/>
      <c r="HJ29" s="173"/>
      <c r="HK29" s="178"/>
      <c r="HL29" s="89">
        <f t="shared" si="2"/>
        <v>0</v>
      </c>
      <c r="HM29" s="89">
        <f t="shared" si="2"/>
        <v>0</v>
      </c>
      <c r="HN29" s="89">
        <f t="shared" si="2"/>
        <v>0</v>
      </c>
      <c r="HO29" s="89">
        <f t="shared" si="2"/>
        <v>0</v>
      </c>
      <c r="HP29" s="89">
        <f t="shared" si="2"/>
        <v>0</v>
      </c>
      <c r="HQ29" s="89">
        <f t="shared" si="2"/>
        <v>0</v>
      </c>
      <c r="HR29" s="89">
        <f t="shared" si="2"/>
        <v>0</v>
      </c>
      <c r="HS29" s="89">
        <f>+J29+AB29+AT29+BL29+CD29+CV29+DN29+EF29+EX29+FP29+GH29</f>
        <v>0</v>
      </c>
      <c r="HT29" s="89">
        <f t="shared" si="0"/>
        <v>0</v>
      </c>
      <c r="HU29" s="89">
        <f t="shared" si="0"/>
        <v>0</v>
      </c>
      <c r="HV29" s="89">
        <f t="shared" si="0"/>
        <v>0</v>
      </c>
      <c r="HW29" s="89">
        <f t="shared" si="0"/>
        <v>0</v>
      </c>
      <c r="HX29" s="89">
        <f t="shared" si="0"/>
        <v>0</v>
      </c>
      <c r="HY29" s="89">
        <f t="shared" si="0"/>
        <v>0</v>
      </c>
      <c r="HZ29" s="89">
        <f t="shared" si="0"/>
        <v>0</v>
      </c>
      <c r="IA29" s="89">
        <f t="shared" si="0"/>
        <v>0</v>
      </c>
      <c r="IB29" s="89">
        <f t="shared" si="0"/>
        <v>0</v>
      </c>
      <c r="IC29" s="89">
        <f t="shared" si="1"/>
        <v>0</v>
      </c>
    </row>
    <row r="30" spans="1:239" s="3" customFormat="1" ht="13.5" thickBot="1" x14ac:dyDescent="0.35">
      <c r="A30" s="189" t="s">
        <v>36</v>
      </c>
      <c r="B30" s="190"/>
      <c r="C30" s="179">
        <f t="shared" ref="C30:D30" si="3">SUM(C15:C29)</f>
        <v>590006</v>
      </c>
      <c r="D30" s="132">
        <f t="shared" si="3"/>
        <v>921711.5</v>
      </c>
      <c r="E30" s="180">
        <f>SUM(E15:E29)</f>
        <v>11385486.6</v>
      </c>
      <c r="F30" s="127">
        <f>SUM(F15:F28)</f>
        <v>145582</v>
      </c>
      <c r="G30" s="127">
        <f t="shared" ref="G30" si="4">SUM(G15:G29)</f>
        <v>284582.5</v>
      </c>
      <c r="H30" s="181">
        <f>SUM(H15:H29)</f>
        <v>2462664.8600000003</v>
      </c>
      <c r="I30" s="134">
        <f t="shared" ref="I30:J30" si="5">SUM(I15:I29)</f>
        <v>101282</v>
      </c>
      <c r="J30" s="134">
        <f t="shared" si="5"/>
        <v>237756</v>
      </c>
      <c r="K30" s="181">
        <f>SUM(K15:K29)</f>
        <v>2061270.02</v>
      </c>
      <c r="L30" s="127">
        <f t="shared" ref="L30:M30" si="6">SUM(L15:L29)</f>
        <v>218465</v>
      </c>
      <c r="M30" s="127">
        <f t="shared" si="6"/>
        <v>307222</v>
      </c>
      <c r="N30" s="181">
        <f>SUM(N15:N29)</f>
        <v>2765364.65</v>
      </c>
      <c r="O30" s="134">
        <f t="shared" ref="O30:P30" si="7">SUM(O15:O29)</f>
        <v>221112</v>
      </c>
      <c r="P30" s="134">
        <f t="shared" si="7"/>
        <v>396395.5</v>
      </c>
      <c r="Q30" s="181">
        <f>SUM(Q15:Q29)</f>
        <v>4263338.8299999991</v>
      </c>
      <c r="R30" s="134">
        <f t="shared" ref="R30:S30" si="8">SUM(R15:R29)</f>
        <v>234127</v>
      </c>
      <c r="S30" s="134">
        <f t="shared" si="8"/>
        <v>353303</v>
      </c>
      <c r="T30" s="182">
        <f>SUM(T15:T29)</f>
        <v>3496202.0900000003</v>
      </c>
      <c r="U30" s="126">
        <f t="shared" ref="U30:V30" si="9">SUM(U15:U29)</f>
        <v>574324</v>
      </c>
      <c r="V30" s="127">
        <f t="shared" si="9"/>
        <v>914956.5</v>
      </c>
      <c r="W30" s="182">
        <f>SUM(W15:W29)</f>
        <v>11300104.619999999</v>
      </c>
      <c r="X30" s="129">
        <f>SUM(X15:X28)</f>
        <v>142754</v>
      </c>
      <c r="Y30" s="127">
        <f t="shared" ref="Y30" si="10">SUM(Y15:Y29)</f>
        <v>291928.5</v>
      </c>
      <c r="Z30" s="181">
        <f>SUM(Z15:Z29)</f>
        <v>2526499.39</v>
      </c>
      <c r="AA30" s="134">
        <f t="shared" ref="AA30:AB30" si="11">SUM(AA15:AA29)</f>
        <v>98746</v>
      </c>
      <c r="AB30" s="134">
        <f t="shared" si="11"/>
        <v>243044</v>
      </c>
      <c r="AC30" s="181">
        <f>SUM(AC15:AC29)</f>
        <v>2106714.2499999995</v>
      </c>
      <c r="AD30" s="127">
        <f t="shared" ref="AD30:AE30" si="12">SUM(AD15:AD29)</f>
        <v>204898</v>
      </c>
      <c r="AE30" s="127">
        <f t="shared" si="12"/>
        <v>293419</v>
      </c>
      <c r="AF30" s="181">
        <f>SUM(AF15:AF29)</f>
        <v>2638077.0599999996</v>
      </c>
      <c r="AG30" s="134">
        <f t="shared" ref="AG30:AH30" si="13">SUM(AG15:AG29)</f>
        <v>225766</v>
      </c>
      <c r="AH30" s="134">
        <f t="shared" si="13"/>
        <v>406915</v>
      </c>
      <c r="AI30" s="181">
        <f>SUM(AI15:AI29)</f>
        <v>4375849.2700000005</v>
      </c>
      <c r="AJ30" s="134">
        <f t="shared" ref="AJ30:AK30" si="14">SUM(AJ15:AJ29)</f>
        <v>219535</v>
      </c>
      <c r="AK30" s="134">
        <f t="shared" si="14"/>
        <v>337830.5</v>
      </c>
      <c r="AL30" s="182">
        <f>SUM(AL15:AL29)</f>
        <v>3340857.2600000002</v>
      </c>
      <c r="AM30" s="126">
        <f t="shared" ref="AM30:AN30" si="15">SUM(AM15:AM29)</f>
        <v>659144</v>
      </c>
      <c r="AN30" s="127">
        <f t="shared" si="15"/>
        <v>1051999</v>
      </c>
      <c r="AO30" s="182">
        <f>SUM(AO15:AO29)</f>
        <v>12967642.310000002</v>
      </c>
      <c r="AP30" s="129">
        <f>SUM(AP15:AP28)</f>
        <v>155111</v>
      </c>
      <c r="AQ30" s="127">
        <f t="shared" ref="AQ30" si="16">SUM(AQ15:AQ29)</f>
        <v>323665.5</v>
      </c>
      <c r="AR30" s="181">
        <f>SUM(AR15:AR29)</f>
        <v>2798662.25</v>
      </c>
      <c r="AS30" s="134">
        <f t="shared" ref="AS30:AT30" si="17">SUM(AS15:AS29)</f>
        <v>105607</v>
      </c>
      <c r="AT30" s="134">
        <f t="shared" si="17"/>
        <v>270525</v>
      </c>
      <c r="AU30" s="181">
        <f>SUM(AU15:AU29)</f>
        <v>2342921.0900000008</v>
      </c>
      <c r="AV30" s="127">
        <f t="shared" ref="AV30:AW30" si="18">SUM(AV15:AV29)</f>
        <v>232352</v>
      </c>
      <c r="AW30" s="127">
        <f t="shared" si="18"/>
        <v>335517.5</v>
      </c>
      <c r="AX30" s="181">
        <f>SUM(AX15:AX29)</f>
        <v>3008877.4200000009</v>
      </c>
      <c r="AY30" s="134">
        <f t="shared" ref="AY30:AZ30" si="19">SUM(AY15:AY29)</f>
        <v>267546</v>
      </c>
      <c r="AZ30" s="134">
        <f t="shared" si="19"/>
        <v>477730.5</v>
      </c>
      <c r="BA30" s="181">
        <f>SUM(BA15:BA29)</f>
        <v>5131503.5699999984</v>
      </c>
      <c r="BB30" s="134">
        <f t="shared" ref="BB30:BC30" si="20">SUM(BB15:BB29)</f>
        <v>244309</v>
      </c>
      <c r="BC30" s="134">
        <f t="shared" si="20"/>
        <v>384760</v>
      </c>
      <c r="BD30" s="182">
        <f>SUM(BD15:BD29)</f>
        <v>3798527.1300000004</v>
      </c>
      <c r="BE30" s="179">
        <f t="shared" ref="BE30:BF30" si="21">SUM(BE15:BE29)</f>
        <v>0</v>
      </c>
      <c r="BF30" s="132">
        <f t="shared" si="21"/>
        <v>0</v>
      </c>
      <c r="BG30" s="180">
        <f>SUM(BG15:BG29)</f>
        <v>0</v>
      </c>
      <c r="BH30" s="127">
        <f>SUM(BH15:BH28)</f>
        <v>0</v>
      </c>
      <c r="BI30" s="127">
        <f t="shared" ref="BI30" si="22">SUM(BI15:BI29)</f>
        <v>0</v>
      </c>
      <c r="BJ30" s="181">
        <f>SUM(BJ15:BJ29)</f>
        <v>0</v>
      </c>
      <c r="BK30" s="134">
        <f t="shared" ref="BK30:BL30" si="23">SUM(BK15:BK29)</f>
        <v>0</v>
      </c>
      <c r="BL30" s="134">
        <f t="shared" si="23"/>
        <v>0</v>
      </c>
      <c r="BM30" s="181">
        <f>SUM(BM15:BM29)</f>
        <v>0</v>
      </c>
      <c r="BN30" s="127">
        <f t="shared" ref="BN30:BO30" si="24">SUM(BN15:BN29)</f>
        <v>0</v>
      </c>
      <c r="BO30" s="127">
        <f t="shared" si="24"/>
        <v>0</v>
      </c>
      <c r="BP30" s="181">
        <f>SUM(BP15:BP29)</f>
        <v>0</v>
      </c>
      <c r="BQ30" s="134">
        <f t="shared" ref="BQ30:BR30" si="25">SUM(BQ15:BQ29)</f>
        <v>0</v>
      </c>
      <c r="BR30" s="134">
        <f t="shared" si="25"/>
        <v>0</v>
      </c>
      <c r="BS30" s="181">
        <f>SUM(BS15:BS29)</f>
        <v>0</v>
      </c>
      <c r="BT30" s="134">
        <f t="shared" ref="BT30:BU30" si="26">SUM(BT15:BT29)</f>
        <v>0</v>
      </c>
      <c r="BU30" s="134">
        <f t="shared" si="26"/>
        <v>0</v>
      </c>
      <c r="BV30" s="182">
        <f>SUM(BV15:BV29)</f>
        <v>0</v>
      </c>
      <c r="BW30" s="179">
        <f t="shared" ref="BW30:BX30" si="27">SUM(BW15:BW29)</f>
        <v>0</v>
      </c>
      <c r="BX30" s="132">
        <f t="shared" si="27"/>
        <v>0</v>
      </c>
      <c r="BY30" s="180">
        <f>SUM(BY15:BY29)</f>
        <v>0</v>
      </c>
      <c r="BZ30" s="127">
        <f>SUM(BZ15:BZ28)</f>
        <v>0</v>
      </c>
      <c r="CA30" s="127">
        <f t="shared" ref="CA30" si="28">SUM(CA15:CA29)</f>
        <v>0</v>
      </c>
      <c r="CB30" s="181">
        <f>SUM(CB15:CB29)</f>
        <v>0</v>
      </c>
      <c r="CC30" s="134">
        <f t="shared" ref="CC30:CD30" si="29">SUM(CC15:CC29)</f>
        <v>0</v>
      </c>
      <c r="CD30" s="134">
        <f t="shared" si="29"/>
        <v>0</v>
      </c>
      <c r="CE30" s="181">
        <f>SUM(CE15:CE29)</f>
        <v>0</v>
      </c>
      <c r="CF30" s="127">
        <f t="shared" ref="CF30:CG30" si="30">SUM(CF15:CF29)</f>
        <v>0</v>
      </c>
      <c r="CG30" s="127">
        <f t="shared" si="30"/>
        <v>0</v>
      </c>
      <c r="CH30" s="181">
        <f>SUM(CH15:CH29)</f>
        <v>0</v>
      </c>
      <c r="CI30" s="134">
        <f t="shared" ref="CI30:CJ30" si="31">SUM(CI15:CI29)</f>
        <v>0</v>
      </c>
      <c r="CJ30" s="134">
        <f t="shared" si="31"/>
        <v>0</v>
      </c>
      <c r="CK30" s="181">
        <f>SUM(CK15:CK29)</f>
        <v>0</v>
      </c>
      <c r="CL30" s="134">
        <f t="shared" ref="CL30:CM30" si="32">SUM(CL15:CL29)</f>
        <v>0</v>
      </c>
      <c r="CM30" s="134">
        <f t="shared" si="32"/>
        <v>0</v>
      </c>
      <c r="CN30" s="182">
        <f>SUM(CN15:CN29)</f>
        <v>0</v>
      </c>
      <c r="CO30" s="179">
        <f t="shared" ref="CO30:CP30" si="33">SUM(CO15:CO29)</f>
        <v>0</v>
      </c>
      <c r="CP30" s="132">
        <f t="shared" si="33"/>
        <v>0</v>
      </c>
      <c r="CQ30" s="180">
        <f>SUM(CQ15:CQ29)</f>
        <v>0</v>
      </c>
      <c r="CR30" s="127">
        <f>SUM(CR15:CR28)</f>
        <v>0</v>
      </c>
      <c r="CS30" s="127">
        <f t="shared" ref="CS30" si="34">SUM(CS15:CS29)</f>
        <v>0</v>
      </c>
      <c r="CT30" s="181">
        <f>SUM(CT15:CT29)</f>
        <v>0</v>
      </c>
      <c r="CU30" s="134">
        <f t="shared" ref="CU30:CV30" si="35">SUM(CU15:CU29)</f>
        <v>0</v>
      </c>
      <c r="CV30" s="134">
        <f t="shared" si="35"/>
        <v>0</v>
      </c>
      <c r="CW30" s="181">
        <f>SUM(CW15:CW29)</f>
        <v>0</v>
      </c>
      <c r="CX30" s="127">
        <f t="shared" ref="CX30:CY30" si="36">SUM(CX15:CX29)</f>
        <v>0</v>
      </c>
      <c r="CY30" s="127">
        <f t="shared" si="36"/>
        <v>0</v>
      </c>
      <c r="CZ30" s="181">
        <f>SUM(CZ15:CZ29)</f>
        <v>0</v>
      </c>
      <c r="DA30" s="134">
        <f t="shared" ref="DA30:DB30" si="37">SUM(DA15:DA29)</f>
        <v>0</v>
      </c>
      <c r="DB30" s="134">
        <f t="shared" si="37"/>
        <v>0</v>
      </c>
      <c r="DC30" s="181">
        <f>SUM(DC15:DC29)</f>
        <v>0</v>
      </c>
      <c r="DD30" s="134">
        <f t="shared" ref="DD30:DE30" si="38">SUM(DD15:DD29)</f>
        <v>0</v>
      </c>
      <c r="DE30" s="134">
        <f t="shared" si="38"/>
        <v>0</v>
      </c>
      <c r="DF30" s="182">
        <f>SUM(DF15:DF29)</f>
        <v>0</v>
      </c>
      <c r="DG30" s="179">
        <f t="shared" ref="DG30:DH30" si="39">SUM(DG15:DG29)</f>
        <v>0</v>
      </c>
      <c r="DH30" s="132">
        <f t="shared" si="39"/>
        <v>0</v>
      </c>
      <c r="DI30" s="180">
        <f>SUM(DI15:DI29)</f>
        <v>0</v>
      </c>
      <c r="DJ30" s="127">
        <f>SUM(DJ15:DJ28)</f>
        <v>0</v>
      </c>
      <c r="DK30" s="127">
        <f t="shared" ref="DK30" si="40">SUM(DK15:DK29)</f>
        <v>0</v>
      </c>
      <c r="DL30" s="181">
        <f>SUM(DL15:DL29)</f>
        <v>0</v>
      </c>
      <c r="DM30" s="134">
        <f t="shared" ref="DM30:DN30" si="41">SUM(DM15:DM29)</f>
        <v>0</v>
      </c>
      <c r="DN30" s="134">
        <f t="shared" si="41"/>
        <v>0</v>
      </c>
      <c r="DO30" s="181">
        <f>SUM(DO15:DO29)</f>
        <v>0</v>
      </c>
      <c r="DP30" s="127">
        <f t="shared" ref="DP30:DQ30" si="42">SUM(DP15:DP29)</f>
        <v>0</v>
      </c>
      <c r="DQ30" s="127">
        <f t="shared" si="42"/>
        <v>0</v>
      </c>
      <c r="DR30" s="181">
        <f>SUM(DR15:DR29)</f>
        <v>0</v>
      </c>
      <c r="DS30" s="134">
        <f t="shared" ref="DS30:DT30" si="43">SUM(DS15:DS29)</f>
        <v>0</v>
      </c>
      <c r="DT30" s="134">
        <f t="shared" si="43"/>
        <v>0</v>
      </c>
      <c r="DU30" s="181">
        <f>SUM(DU15:DU29)</f>
        <v>0</v>
      </c>
      <c r="DV30" s="134">
        <f t="shared" ref="DV30:DW30" si="44">SUM(DV15:DV29)</f>
        <v>0</v>
      </c>
      <c r="DW30" s="134">
        <f t="shared" si="44"/>
        <v>0</v>
      </c>
      <c r="DX30" s="182">
        <f>SUM(DX15:DX29)</f>
        <v>0</v>
      </c>
      <c r="DY30" s="179">
        <f t="shared" ref="DY30:DZ30" si="45">SUM(DY15:DY29)</f>
        <v>0</v>
      </c>
      <c r="DZ30" s="132">
        <f t="shared" si="45"/>
        <v>0</v>
      </c>
      <c r="EA30" s="180">
        <f>SUM(EA15:EA29)</f>
        <v>0</v>
      </c>
      <c r="EB30" s="127">
        <f>SUM(EB15:EB28)</f>
        <v>0</v>
      </c>
      <c r="EC30" s="127">
        <f t="shared" ref="EC30" si="46">SUM(EC15:EC29)</f>
        <v>0</v>
      </c>
      <c r="ED30" s="181">
        <f>SUM(ED15:ED29)</f>
        <v>0</v>
      </c>
      <c r="EE30" s="134">
        <f t="shared" ref="EE30:EF30" si="47">SUM(EE15:EE29)</f>
        <v>0</v>
      </c>
      <c r="EF30" s="134">
        <f t="shared" si="47"/>
        <v>0</v>
      </c>
      <c r="EG30" s="181">
        <f>SUM(EG15:EG29)</f>
        <v>0</v>
      </c>
      <c r="EH30" s="127">
        <f t="shared" ref="EH30:EI30" si="48">SUM(EH15:EH29)</f>
        <v>0</v>
      </c>
      <c r="EI30" s="127">
        <f t="shared" si="48"/>
        <v>0</v>
      </c>
      <c r="EJ30" s="181">
        <f>SUM(EJ15:EJ29)</f>
        <v>0</v>
      </c>
      <c r="EK30" s="134">
        <f t="shared" ref="EK30:EL30" si="49">SUM(EK15:EK29)</f>
        <v>0</v>
      </c>
      <c r="EL30" s="134">
        <f t="shared" si="49"/>
        <v>0</v>
      </c>
      <c r="EM30" s="181">
        <f>SUM(EM15:EM29)</f>
        <v>0</v>
      </c>
      <c r="EN30" s="134">
        <f t="shared" ref="EN30:EO30" si="50">SUM(EN15:EN29)</f>
        <v>0</v>
      </c>
      <c r="EO30" s="134">
        <f t="shared" si="50"/>
        <v>0</v>
      </c>
      <c r="EP30" s="182">
        <f>SUM(EP15:EP29)</f>
        <v>0</v>
      </c>
      <c r="EQ30" s="179">
        <f t="shared" ref="EQ30:ER30" si="51">SUM(EQ15:EQ29)</f>
        <v>0</v>
      </c>
      <c r="ER30" s="132">
        <f t="shared" si="51"/>
        <v>0</v>
      </c>
      <c r="ES30" s="180">
        <f>SUM(ES15:ES29)</f>
        <v>0</v>
      </c>
      <c r="ET30" s="127">
        <f>SUM(ET15:ET28)</f>
        <v>0</v>
      </c>
      <c r="EU30" s="127">
        <f t="shared" ref="EU30" si="52">SUM(EU15:EU29)</f>
        <v>0</v>
      </c>
      <c r="EV30" s="181">
        <f>SUM(EV15:EV29)</f>
        <v>0</v>
      </c>
      <c r="EW30" s="134">
        <f t="shared" ref="EW30:EX30" si="53">SUM(EW15:EW29)</f>
        <v>0</v>
      </c>
      <c r="EX30" s="134">
        <f t="shared" si="53"/>
        <v>0</v>
      </c>
      <c r="EY30" s="181">
        <f>SUM(EY15:EY29)</f>
        <v>0</v>
      </c>
      <c r="EZ30" s="127">
        <f t="shared" ref="EZ30:FA30" si="54">SUM(EZ15:EZ29)</f>
        <v>0</v>
      </c>
      <c r="FA30" s="127">
        <f t="shared" si="54"/>
        <v>0</v>
      </c>
      <c r="FB30" s="181">
        <f>SUM(FB15:FB29)</f>
        <v>0</v>
      </c>
      <c r="FC30" s="134">
        <f t="shared" ref="FC30:FD30" si="55">SUM(FC15:FC29)</f>
        <v>0</v>
      </c>
      <c r="FD30" s="134">
        <f t="shared" si="55"/>
        <v>0</v>
      </c>
      <c r="FE30" s="181">
        <f>SUM(FE15:FE29)</f>
        <v>0</v>
      </c>
      <c r="FF30" s="134">
        <f t="shared" ref="FF30:FG30" si="56">SUM(FF15:FF29)</f>
        <v>0</v>
      </c>
      <c r="FG30" s="134">
        <f t="shared" si="56"/>
        <v>0</v>
      </c>
      <c r="FH30" s="182">
        <f>SUM(FH15:FH29)</f>
        <v>0</v>
      </c>
      <c r="FI30" s="179">
        <f>SUM(FI15:FI29)</f>
        <v>0</v>
      </c>
      <c r="FJ30" s="132">
        <f>SUM(FJ15:FJ29)</f>
        <v>0</v>
      </c>
      <c r="FK30" s="180">
        <f>SUM(FK15:FK29)</f>
        <v>0</v>
      </c>
      <c r="FL30" s="127">
        <f>SUM(FL15:FL28)</f>
        <v>0</v>
      </c>
      <c r="FM30" s="127">
        <f t="shared" ref="FM30" si="57">SUM(FM15:FM29)</f>
        <v>0</v>
      </c>
      <c r="FN30" s="181">
        <f>SUM(FN15:FN29)</f>
        <v>0</v>
      </c>
      <c r="FO30" s="134">
        <f t="shared" ref="FO30:FP30" si="58">SUM(FO15:FO29)</f>
        <v>0</v>
      </c>
      <c r="FP30" s="134">
        <f t="shared" si="58"/>
        <v>0</v>
      </c>
      <c r="FQ30" s="181">
        <f>SUM(FQ15:FQ29)</f>
        <v>0</v>
      </c>
      <c r="FR30" s="127">
        <f t="shared" ref="FR30:FS30" si="59">SUM(FR15:FR29)</f>
        <v>0</v>
      </c>
      <c r="FS30" s="127">
        <f t="shared" si="59"/>
        <v>0</v>
      </c>
      <c r="FT30" s="181">
        <f>SUM(FT15:FT29)</f>
        <v>0</v>
      </c>
      <c r="FU30" s="134">
        <f t="shared" ref="FU30:FV30" si="60">SUM(FU15:FU29)</f>
        <v>0</v>
      </c>
      <c r="FV30" s="134">
        <f t="shared" si="60"/>
        <v>0</v>
      </c>
      <c r="FW30" s="181">
        <f>SUM(FW15:FW29)</f>
        <v>0</v>
      </c>
      <c r="FX30" s="134">
        <f t="shared" ref="FX30:FY30" si="61">SUM(FX15:FX29)</f>
        <v>0</v>
      </c>
      <c r="FY30" s="134">
        <f t="shared" si="61"/>
        <v>0</v>
      </c>
      <c r="FZ30" s="182">
        <f>SUM(FZ15:FZ29)</f>
        <v>0</v>
      </c>
      <c r="GA30" s="179">
        <f>SUM(GA15:GA29)</f>
        <v>0</v>
      </c>
      <c r="GB30" s="132">
        <f>SUM(GB15:GB29)</f>
        <v>0</v>
      </c>
      <c r="GC30" s="180">
        <f>SUM(GC15:GC29)</f>
        <v>0</v>
      </c>
      <c r="GD30" s="127">
        <f>SUM(GD15:GD28)</f>
        <v>0</v>
      </c>
      <c r="GE30" s="127">
        <f t="shared" ref="GE30" si="62">SUM(GE15:GE29)</f>
        <v>0</v>
      </c>
      <c r="GF30" s="181">
        <f>SUM(GF15:GF29)</f>
        <v>0</v>
      </c>
      <c r="GG30" s="134">
        <f t="shared" ref="GG30:GH30" si="63">SUM(GG15:GG29)</f>
        <v>0</v>
      </c>
      <c r="GH30" s="134">
        <f t="shared" si="63"/>
        <v>0</v>
      </c>
      <c r="GI30" s="181">
        <f>SUM(GI15:GI29)</f>
        <v>0</v>
      </c>
      <c r="GJ30" s="127">
        <f t="shared" ref="GJ30:GK30" si="64">SUM(GJ15:GJ29)</f>
        <v>0</v>
      </c>
      <c r="GK30" s="127">
        <f t="shared" si="64"/>
        <v>0</v>
      </c>
      <c r="GL30" s="181">
        <f>SUM(GL15:GL29)</f>
        <v>0</v>
      </c>
      <c r="GM30" s="134">
        <f t="shared" ref="GM30:GN30" si="65">SUM(GM15:GM29)</f>
        <v>0</v>
      </c>
      <c r="GN30" s="134">
        <f t="shared" si="65"/>
        <v>0</v>
      </c>
      <c r="GO30" s="181">
        <f>SUM(GO15:GO29)</f>
        <v>0</v>
      </c>
      <c r="GP30" s="134">
        <f t="shared" ref="GP30:GQ30" si="66">SUM(GP15:GP29)</f>
        <v>0</v>
      </c>
      <c r="GQ30" s="134">
        <f t="shared" si="66"/>
        <v>0</v>
      </c>
      <c r="GR30" s="182">
        <f>SUM(GR15:GR29)</f>
        <v>0</v>
      </c>
      <c r="GS30" s="179">
        <f>SUM(GS15:GS29)</f>
        <v>0</v>
      </c>
      <c r="GT30" s="132">
        <f>SUM(GT15:GT29)</f>
        <v>0</v>
      </c>
      <c r="GU30" s="180">
        <f>SUM(GU15:GU29)</f>
        <v>0</v>
      </c>
      <c r="GV30" s="127">
        <f>SUM(GV15:GV28)</f>
        <v>0</v>
      </c>
      <c r="GW30" s="127">
        <f t="shared" ref="GW30" si="67">SUM(GW15:GW29)</f>
        <v>0</v>
      </c>
      <c r="GX30" s="181">
        <f>SUM(GX15:GX29)</f>
        <v>0</v>
      </c>
      <c r="GY30" s="134">
        <f t="shared" ref="GY30:GZ30" si="68">SUM(GY15:GY29)</f>
        <v>0</v>
      </c>
      <c r="GZ30" s="134">
        <f t="shared" si="68"/>
        <v>0</v>
      </c>
      <c r="HA30" s="181">
        <f>SUM(HA15:HA29)</f>
        <v>0</v>
      </c>
      <c r="HB30" s="127">
        <f t="shared" ref="HB30:HC30" si="69">SUM(HB15:HB29)</f>
        <v>0</v>
      </c>
      <c r="HC30" s="127">
        <f t="shared" si="69"/>
        <v>0</v>
      </c>
      <c r="HD30" s="181">
        <f>SUM(HD15:HD29)</f>
        <v>0</v>
      </c>
      <c r="HE30" s="134">
        <f t="shared" ref="HE30:HF30" si="70">SUM(HE15:HE29)</f>
        <v>0</v>
      </c>
      <c r="HF30" s="134">
        <f t="shared" si="70"/>
        <v>0</v>
      </c>
      <c r="HG30" s="181">
        <f>SUM(HG15:HG29)</f>
        <v>0</v>
      </c>
      <c r="HH30" s="134">
        <f t="shared" ref="HH30:HI30" si="71">SUM(HH15:HH29)</f>
        <v>0</v>
      </c>
      <c r="HI30" s="134">
        <f t="shared" si="71"/>
        <v>0</v>
      </c>
      <c r="HJ30" s="182">
        <f>SUM(HJ15:HJ29)</f>
        <v>0</v>
      </c>
      <c r="HK30" s="183"/>
      <c r="HL30" s="126">
        <f>SUM(HL15:HL29)</f>
        <v>1823474</v>
      </c>
      <c r="HM30" s="127">
        <f>SUM(HM15:HM29)</f>
        <v>2888667</v>
      </c>
      <c r="HN30" s="182">
        <f>SUM(HN15:HN29)</f>
        <v>35653233.529999994</v>
      </c>
      <c r="HO30" s="126">
        <f>SUM(HO15:HO28)</f>
        <v>443447</v>
      </c>
      <c r="HP30" s="127">
        <f t="shared" ref="HP30" si="72">SUM(HP15:HP29)</f>
        <v>900176.5</v>
      </c>
      <c r="HQ30" s="182">
        <f>SUM(HQ15:HQ29)</f>
        <v>7787826.4999999981</v>
      </c>
      <c r="HR30" s="126">
        <f>SUM(HR15:HR29)</f>
        <v>305635</v>
      </c>
      <c r="HS30" s="127">
        <f t="shared" ref="HS30" si="73">SUM(HS15:HS29)</f>
        <v>751325</v>
      </c>
      <c r="HT30" s="182">
        <f>SUM(HT15:HT29)</f>
        <v>6510905.3600000003</v>
      </c>
      <c r="HU30" s="126">
        <f>SUM(HU15:HU29)</f>
        <v>655715</v>
      </c>
      <c r="HV30" s="127">
        <f>SUM(HV15:HV29)</f>
        <v>936158.5</v>
      </c>
      <c r="HW30" s="182">
        <f>SUM(HW15:HW29)</f>
        <v>8412319.1300000008</v>
      </c>
      <c r="HX30" s="126">
        <f t="shared" ref="HX30:HY30" si="74">SUM(HX15:HX29)</f>
        <v>714424</v>
      </c>
      <c r="HY30" s="127">
        <f t="shared" si="74"/>
        <v>1281041</v>
      </c>
      <c r="HZ30" s="182">
        <f>SUM(HZ15:HZ29)</f>
        <v>13770691.67</v>
      </c>
      <c r="IA30" s="126">
        <f t="shared" ref="IA30:IB30" si="75">SUM(IA15:IA29)</f>
        <v>697971</v>
      </c>
      <c r="IB30" s="127">
        <f t="shared" si="75"/>
        <v>1075893.5</v>
      </c>
      <c r="IC30" s="182">
        <f>SUM(IC15:IC29)</f>
        <v>10635586.479999999</v>
      </c>
      <c r="IE30" s="184"/>
    </row>
    <row r="31" spans="1:239" ht="12.75" customHeight="1" x14ac:dyDescent="0.3">
      <c r="A31" s="32"/>
      <c r="B31" s="32"/>
    </row>
    <row r="32" spans="1:239" ht="12.75" customHeight="1" x14ac:dyDescent="0.3">
      <c r="AL32" s="185"/>
      <c r="BV32" s="185"/>
      <c r="BW32" s="185"/>
      <c r="BX32" s="185"/>
      <c r="BY32" s="185"/>
      <c r="BZ32" s="185"/>
      <c r="CA32" s="185"/>
      <c r="CB32" s="185"/>
      <c r="CC32" s="185"/>
      <c r="CD32" s="185"/>
      <c r="CE32" s="185"/>
      <c r="CF32" s="185"/>
      <c r="CG32" s="185"/>
      <c r="CH32" s="185"/>
      <c r="CI32" s="185"/>
      <c r="CJ32" s="185"/>
      <c r="CK32" s="185"/>
      <c r="CL32" s="185"/>
      <c r="CM32" s="185"/>
      <c r="CN32" s="185"/>
      <c r="CO32" s="185"/>
      <c r="CP32" s="185"/>
      <c r="CQ32" s="185"/>
      <c r="CR32" s="185"/>
      <c r="CS32" s="185"/>
      <c r="CT32" s="185"/>
      <c r="CU32" s="185"/>
      <c r="CV32" s="185"/>
      <c r="CW32" s="185"/>
      <c r="CX32" s="185"/>
      <c r="CY32" s="185"/>
      <c r="CZ32" s="185"/>
      <c r="DA32" s="185"/>
      <c r="DB32" s="185"/>
      <c r="DC32" s="185"/>
      <c r="DD32" s="185"/>
      <c r="DE32" s="185"/>
      <c r="DF32" s="185"/>
      <c r="DG32" s="185"/>
      <c r="DH32" s="185"/>
      <c r="DI32" s="185"/>
      <c r="DJ32" s="185"/>
      <c r="DK32" s="185"/>
      <c r="DL32" s="185"/>
      <c r="DM32" s="185"/>
      <c r="DN32" s="185"/>
      <c r="DO32" s="185"/>
      <c r="DP32" s="185"/>
      <c r="DQ32" s="185"/>
      <c r="DR32" s="185"/>
      <c r="DS32" s="185"/>
      <c r="DT32" s="185"/>
      <c r="DU32" s="185"/>
      <c r="DV32" s="185"/>
      <c r="DW32" s="185"/>
      <c r="DX32" s="185"/>
      <c r="DY32" s="185"/>
      <c r="DZ32" s="185"/>
      <c r="EA32" s="185"/>
      <c r="EB32" s="185"/>
      <c r="EC32" s="185"/>
      <c r="ED32" s="185"/>
      <c r="EE32" s="185"/>
      <c r="EF32" s="185"/>
      <c r="EG32" s="185"/>
      <c r="EH32" s="185"/>
      <c r="EI32" s="185"/>
      <c r="EJ32" s="185"/>
      <c r="EK32" s="185"/>
      <c r="EL32" s="185"/>
      <c r="EM32" s="185"/>
      <c r="EN32" s="185"/>
      <c r="EO32" s="185"/>
      <c r="EP32" s="186"/>
      <c r="EQ32" s="186"/>
      <c r="ER32" s="186"/>
      <c r="ES32" s="186"/>
      <c r="ET32" s="186"/>
      <c r="EU32" s="186"/>
      <c r="EV32" s="186"/>
      <c r="EW32" s="186"/>
      <c r="EX32" s="186"/>
      <c r="EY32" s="186"/>
      <c r="EZ32" s="186"/>
      <c r="FA32" s="186"/>
      <c r="FB32" s="186"/>
      <c r="FC32" s="186"/>
      <c r="FD32" s="186"/>
      <c r="FE32" s="186"/>
      <c r="FF32" s="186"/>
      <c r="FG32" s="186"/>
      <c r="FH32" s="186"/>
      <c r="FI32" s="186"/>
      <c r="FJ32" s="186"/>
      <c r="FK32" s="186"/>
      <c r="FL32" s="186"/>
      <c r="FM32" s="186"/>
      <c r="FN32" s="186"/>
      <c r="FO32" s="186"/>
      <c r="FP32" s="186"/>
      <c r="FQ32" s="186"/>
      <c r="FR32" s="186"/>
      <c r="FS32" s="186"/>
      <c r="FT32" s="186"/>
      <c r="FU32" s="186"/>
      <c r="FV32" s="186"/>
      <c r="FW32" s="186"/>
      <c r="FX32" s="186"/>
      <c r="FY32" s="186"/>
      <c r="FZ32" s="185"/>
      <c r="GA32" s="185"/>
      <c r="GB32" s="185"/>
      <c r="GC32" s="185"/>
      <c r="GD32" s="185"/>
      <c r="GE32" s="185"/>
      <c r="GF32" s="185"/>
      <c r="GG32" s="185"/>
      <c r="GH32" s="185"/>
      <c r="GI32" s="185"/>
      <c r="GJ32" s="185"/>
      <c r="GK32" s="185"/>
      <c r="GL32" s="185"/>
      <c r="GM32" s="185"/>
      <c r="GN32" s="185"/>
      <c r="GO32" s="185"/>
      <c r="GP32" s="185"/>
      <c r="GQ32" s="185"/>
      <c r="GR32" s="185"/>
      <c r="GS32" s="185"/>
      <c r="GT32" s="185"/>
      <c r="GU32" s="185"/>
      <c r="GV32" s="185"/>
      <c r="GW32" s="185"/>
      <c r="GX32" s="185"/>
      <c r="GY32" s="185"/>
      <c r="GZ32" s="185"/>
      <c r="HA32" s="185"/>
      <c r="HB32" s="185"/>
      <c r="HC32" s="185"/>
      <c r="HD32" s="185"/>
      <c r="HE32" s="185"/>
      <c r="HF32" s="185"/>
      <c r="HG32" s="185"/>
      <c r="HH32" s="185"/>
      <c r="HI32" s="185"/>
      <c r="HJ32" s="185"/>
      <c r="HK32" s="185">
        <f>HJ30+HG30+HD30+HA30+GX30+GU30</f>
        <v>0</v>
      </c>
      <c r="HL32" s="187"/>
      <c r="IC32" s="185">
        <f>IC30+HZ30+HW30+HT30+HQ30+HN30</f>
        <v>82770562.669999987</v>
      </c>
    </row>
    <row r="33" spans="2:237" s="137" customFormat="1" ht="12.75" customHeight="1" x14ac:dyDescent="0.25">
      <c r="H33" s="188"/>
      <c r="K33" s="188"/>
      <c r="N33" s="188"/>
      <c r="Q33" s="188"/>
      <c r="T33" s="188"/>
      <c r="IC33" s="137">
        <v>52722428.899999999</v>
      </c>
    </row>
    <row r="34" spans="2:237" x14ac:dyDescent="0.25">
      <c r="IC34" s="185">
        <f>IC32-IC33</f>
        <v>30048133.769999988</v>
      </c>
    </row>
    <row r="40" spans="2:237" x14ac:dyDescent="0.25">
      <c r="B40" s="1" t="s">
        <v>37</v>
      </c>
    </row>
    <row r="43" spans="2:237" ht="13" x14ac:dyDescent="0.3">
      <c r="FK43" s="3"/>
    </row>
  </sheetData>
  <mergeCells count="95">
    <mergeCell ref="A30:B30"/>
    <mergeCell ref="HL13:HN13"/>
    <mergeCell ref="HO13:HQ13"/>
    <mergeCell ref="HR13:HT13"/>
    <mergeCell ref="HU13:HW13"/>
    <mergeCell ref="HX13:HZ13"/>
    <mergeCell ref="IA13:IC13"/>
    <mergeCell ref="GS13:GU13"/>
    <mergeCell ref="GV13:GX13"/>
    <mergeCell ref="GY13:HA13"/>
    <mergeCell ref="HB13:HD13"/>
    <mergeCell ref="HE13:HG13"/>
    <mergeCell ref="HH13:HJ13"/>
    <mergeCell ref="GA13:GC13"/>
    <mergeCell ref="GD13:GF13"/>
    <mergeCell ref="GG13:GI13"/>
    <mergeCell ref="GJ13:GL13"/>
    <mergeCell ref="GM13:GO13"/>
    <mergeCell ref="GP13:GR13"/>
    <mergeCell ref="FI13:FK13"/>
    <mergeCell ref="FL13:FN13"/>
    <mergeCell ref="FO13:FQ13"/>
    <mergeCell ref="FR13:FT13"/>
    <mergeCell ref="FU13:FW13"/>
    <mergeCell ref="FX13:FZ13"/>
    <mergeCell ref="EQ13:ES13"/>
    <mergeCell ref="ET13:EV13"/>
    <mergeCell ref="EW13:EY13"/>
    <mergeCell ref="EZ13:FB13"/>
    <mergeCell ref="FC13:FE13"/>
    <mergeCell ref="FF13:FH13"/>
    <mergeCell ref="DY13:EA13"/>
    <mergeCell ref="EB13:ED13"/>
    <mergeCell ref="EE13:EG13"/>
    <mergeCell ref="EH13:EJ13"/>
    <mergeCell ref="EK13:EM13"/>
    <mergeCell ref="EN13:EP13"/>
    <mergeCell ref="DG13:DI13"/>
    <mergeCell ref="DJ13:DL13"/>
    <mergeCell ref="DM13:DO13"/>
    <mergeCell ref="DP13:DR13"/>
    <mergeCell ref="DS13:DU13"/>
    <mergeCell ref="DV13:DX13"/>
    <mergeCell ref="CO13:CQ13"/>
    <mergeCell ref="CR13:CT13"/>
    <mergeCell ref="CU13:CW13"/>
    <mergeCell ref="CX13:CZ13"/>
    <mergeCell ref="DA13:DC13"/>
    <mergeCell ref="DD13:DF13"/>
    <mergeCell ref="BW13:BY13"/>
    <mergeCell ref="BZ13:CB13"/>
    <mergeCell ref="CC13:CE13"/>
    <mergeCell ref="CF13:CH13"/>
    <mergeCell ref="CI13:CK13"/>
    <mergeCell ref="CL13:CN13"/>
    <mergeCell ref="BE13:BG13"/>
    <mergeCell ref="BH13:BJ13"/>
    <mergeCell ref="BK13:BM13"/>
    <mergeCell ref="BN13:BP13"/>
    <mergeCell ref="BQ13:BS13"/>
    <mergeCell ref="BT13:BV13"/>
    <mergeCell ref="AM13:AO13"/>
    <mergeCell ref="AP13:AR13"/>
    <mergeCell ref="AS13:AU13"/>
    <mergeCell ref="AV13:AX13"/>
    <mergeCell ref="AY13:BA13"/>
    <mergeCell ref="BB13:BD13"/>
    <mergeCell ref="U13:W13"/>
    <mergeCell ref="X13:Z13"/>
    <mergeCell ref="AA13:AC13"/>
    <mergeCell ref="AD13:AF13"/>
    <mergeCell ref="AG13:AI13"/>
    <mergeCell ref="AJ13:AL13"/>
    <mergeCell ref="C13:E13"/>
    <mergeCell ref="F13:H13"/>
    <mergeCell ref="I13:K13"/>
    <mergeCell ref="L13:N13"/>
    <mergeCell ref="O13:Q13"/>
    <mergeCell ref="R13:T13"/>
    <mergeCell ref="DY12:EP12"/>
    <mergeCell ref="EQ12:FH12"/>
    <mergeCell ref="FI12:FZ12"/>
    <mergeCell ref="GA12:GR12"/>
    <mergeCell ref="GS12:HJ12"/>
    <mergeCell ref="HL12:IC12"/>
    <mergeCell ref="A1:IC6"/>
    <mergeCell ref="A7:B7"/>
    <mergeCell ref="A12:B14"/>
    <mergeCell ref="C12:T12"/>
    <mergeCell ref="U12:AL12"/>
    <mergeCell ref="AM12:BD12"/>
    <mergeCell ref="BE12:BV12"/>
    <mergeCell ref="BW12:CN12"/>
    <mergeCell ref="CO12:DF12"/>
    <mergeCell ref="DG12:DX12"/>
  </mergeCells>
  <printOptions horizontalCentered="1"/>
  <pageMargins left="0.39370078740157483" right="0.39370078740157483" top="1.1811023622047245" bottom="0.59055118110236227" header="0.51181102362204722" footer="0.51181102362204722"/>
  <pageSetup paperSize="9" scale="6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871265-cc31-4e57-a61d-31b081e86a6f" xsi:nil="true"/>
    <lcf76f155ced4ddcb4097134ff3c332f xmlns="6f1697ea-b446-46f9-8f8a-910b76b96d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E3C658E104F8C4198FF69BFBD57F216" ma:contentTypeVersion="14" ma:contentTypeDescription="Crie um novo documento." ma:contentTypeScope="" ma:versionID="62d7457eff2c662163fb75927e394443">
  <xsd:schema xmlns:xsd="http://www.w3.org/2001/XMLSchema" xmlns:xs="http://www.w3.org/2001/XMLSchema" xmlns:p="http://schemas.microsoft.com/office/2006/metadata/properties" xmlns:ns2="6f1697ea-b446-46f9-8f8a-910b76b96dda" xmlns:ns3="0e871265-cc31-4e57-a61d-31b081e86a6f" targetNamespace="http://schemas.microsoft.com/office/2006/metadata/properties" ma:root="true" ma:fieldsID="c249f753aaf2f0b3fcf6b4136974ea37" ns2:_="" ns3:_="">
    <xsd:import namespace="6f1697ea-b446-46f9-8f8a-910b76b96dda"/>
    <xsd:import namespace="0e871265-cc31-4e57-a61d-31b081e86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697ea-b446-46f9-8f8a-910b76b96d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949dc0-332d-4f90-9758-939af5d30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71265-cc31-4e57-a61d-31b081e86a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35ba94-ec74-4c8a-b566-403e2b61997e}" ma:internalName="TaxCatchAll" ma:showField="CatchAllData" ma:web="0e871265-cc31-4e57-a61d-31b081e86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42ABDB-78D1-4977-A8CA-DDD262DA1C04}">
  <ds:schemaRefs>
    <ds:schemaRef ds:uri="0e871265-cc31-4e57-a61d-31b081e86a6f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6f1697ea-b446-46f9-8f8a-910b76b96dda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297566E-2BE0-4608-890E-2DAD5A7065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80FB7D-66F5-4D1D-8903-00C3C9C0E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1697ea-b446-46f9-8f8a-910b76b96dda"/>
    <ds:schemaRef ds:uri="0e871265-cc31-4e57-a61d-31b081e86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2023</vt:lpstr>
      <vt:lpstr>2024</vt:lpstr>
      <vt:lpstr>2025</vt:lpstr>
      <vt:lpstr>2026</vt:lpstr>
      <vt:lpstr>'2023'!Area_de_impressao</vt:lpstr>
      <vt:lpstr>'2024'!Area_de_impressao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Mariana Jaenisch Barreto</dc:creator>
  <cp:keywords/>
  <dc:description/>
  <cp:lastModifiedBy>Edison Soca Sehna</cp:lastModifiedBy>
  <cp:revision/>
  <dcterms:created xsi:type="dcterms:W3CDTF">2026-01-26T14:23:46Z</dcterms:created>
  <dcterms:modified xsi:type="dcterms:W3CDTF">2026-04-23T15:00:17Z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0x0101002E3C658E104F8C4198FF69BFBD57F216</vt:lpwstr>
  </property>
  <property fmtid="{D5CDD505-2E9C-101B-9397-08002B2CF9AE}" pid="3" name="MediaServiceImageTags">
    <vt:lpwstr/>
  </property>
</Properties>
</file>